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20-13" sheetId="2" r:id="rId2"/>
    <sheet name="PS 40-10" sheetId="3" r:id="rId3"/>
    <sheet name="SO 31-10" sheetId="4" r:id="rId4"/>
  </sheets>
  <definedNames/>
  <calcPr/>
  <webPublishing/>
</workbook>
</file>

<file path=xl/sharedStrings.xml><?xml version="1.0" encoding="utf-8"?>
<sst xmlns="http://schemas.openxmlformats.org/spreadsheetml/2006/main" count="1284" uniqueCount="346">
  <si>
    <t>Aspe</t>
  </si>
  <si>
    <t>Rekapitulace ceny</t>
  </si>
  <si>
    <t>ZL č. 05</t>
  </si>
  <si>
    <t>Zajištění bezbariérového přístupu v ŽST Roztoky u Prahy</t>
  </si>
  <si>
    <t>2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</si>
  <si>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</si>
  <si>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</si>
  <si>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</si>
  <si>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</si>
  <si>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</si>
  <si>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</si>
  <si>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</si>
  <si>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</si>
  <si>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</si>
  <si>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022</t>
  </si>
  <si>
    <t>D.1.2.3 Informační zařízení (rozhlas pro cestující, informační a kamerový systém)</t>
  </si>
  <si>
    <t xml:space="preserve">  PS 20-13</t>
  </si>
  <si>
    <t>Informační systém pro cestující, Změna č. 1 - Úprava informačních tabulí dle S118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</si>
  <si>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</si>
  <si>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</si>
  <si>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</si>
  <si>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</si>
  <si>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</si>
  <si>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</si>
  <si>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</si>
  <si>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</si>
  <si>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</si>
  <si>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</si>
  <si>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</si>
  <si>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</si>
  <si>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</si>
  <si>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</si>
  <si>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</si>
  <si>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</si>
  <si>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</si>
  <si>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</si>
  <si>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</si>
  <si>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</si>
  <si>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</si>
  <si>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</si>
  <si>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</si>
  <si>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</si>
  <si>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</si>
  <si>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</si>
  <si>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20-13</t>
  </si>
  <si>
    <t>SD</t>
  </si>
  <si>
    <t>1</t>
  </si>
  <si>
    <t>Zemní práce</t>
  </si>
  <si>
    <t>P</t>
  </si>
  <si>
    <t>131835</t>
  </si>
  <si>
    <t>HLOUBENÍ JAM ZAPAŽ I NEPAŽ TŘ. II, ODVOZ DO 8KM</t>
  </si>
  <si>
    <t>M3</t>
  </si>
  <si>
    <t>2021_OTSKP</t>
  </si>
  <si>
    <t>PP</t>
  </si>
  <si>
    <t>VV</t>
  </si>
  <si>
    <t>TS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</si>
  <si>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</si>
  <si>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</si>
  <si>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</si>
  <si>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</si>
  <si>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Svislé konstrukce</t>
  </si>
  <si>
    <t>31112</t>
  </si>
  <si>
    <t>ZDI A STĚNY PODPĚR A VOLNÉ Z DÍLCŮ ŽELBET</t>
  </si>
  <si>
    <t>- dodání dílce požadovaného 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</t>
  </si>
  <si>
    <t>7</t>
  </si>
  <si>
    <t>Přidružená stavební výroba</t>
  </si>
  <si>
    <t>4</t>
  </si>
  <si>
    <t>703411</t>
  </si>
  <si>
    <t>ELEKTROINSTALAČNÍ TRUBKA PLASTOVÁ VČETNĚ UPEVNĚNÍ A PŘÍSLUŠENSTVÍ DN PRŮMĚRU DO 25 MM</t>
  </si>
  <si>
    <t>M</t>
  </si>
  <si>
    <t>1. Položka obsahuje:    
 – přípravu podkladu pro osazení    
2. Položka neobsahuje:    
 X    
3. Způsob měření:    
Měří se metr délkový.</t>
  </si>
  <si>
    <t>5</t>
  </si>
  <si>
    <t>703432</t>
  </si>
  <si>
    <t>ELEKTROINSTALAČNÍ TRUBKA PRO ULOŽENÍ DO BETONU VČETNĚ UPEVNĚNÍ A PŘÍSLUŠENSTVÍ DN PRŮMĚRU PŘES 25 DO 40 MM</t>
  </si>
  <si>
    <t>6</t>
  </si>
  <si>
    <t>703433</t>
  </si>
  <si>
    <t>ELEKTROINSTALAČNÍ TRUBKA PRO ULOŽENÍ DO BETONU VČETNĚ UPEVNĚNÍ A PŘÍSLUŠENSTVÍ DN PRŮMĚRU PŘES 40 MM</t>
  </si>
  <si>
    <t>1. Položka obsahuje:    
 – vybourání otvoru z kabelové rýhy do budovy v základovém zdivu z tvrdého kamene spojovaného nastavenou maltou při tloušťce zdi do 90cm    
 – úpravu otvoru a asfaltové izolace zdiva, osazení chráničky, zazdění, začištění a utěsnění otvoru    
 – pomocné mechanismy    
2. Položka neobsahuje:    
 – zatěsnění chráničky po montáži vedení    
3. Způsob měření:    
Udává se počet kusů kompletní konstrukce nebo práce.</t>
  </si>
  <si>
    <t>742G11</t>
  </si>
  <si>
    <t>KABEL NN DVOU- A TŘÍŽÍLOVÝ CU S PLASTOVOU IZOLACÍ DO 2,5 MM2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</si>
  <si>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</si>
  <si>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8</t>
  </si>
  <si>
    <t>75J321</t>
  </si>
  <si>
    <t>KABEL SDĚLOVACÍ PRO STRUKTUROVANOU KABELÁŽ FTP/STP</t>
  </si>
  <si>
    <t>KMPÁR</t>
  </si>
  <si>
    <t>1. Položka obsahuje:    
 – dodávku specifikované kabelizace včetně potřebného drobného montážního materiálu    
 – dopravu a skladování    
2. Položka neobsahuje:    
 X    
3. Způsob měření:    
Dodávka specifikované kabelizace se měří v délce udané v kmpárech.</t>
  </si>
  <si>
    <t>9</t>
  </si>
  <si>
    <t>75J32X</t>
  </si>
  <si>
    <t>KABEL SDĚLOVACÍ PRO STRUKTUROVANOU KABELÁŽ FTP/STP - MONTÁŽ</t>
  </si>
  <si>
    <t>1. Položka obsahuje:    
 – práce spojené s montáží specifikované kabelizace specifikovaným způsobem    
 – veškeré potřebné mechanizmy, včetně obsluhy, náklady na mzdy a přibližné (průměrné) náklady na pořízení potřebných materiálů    
2. Položka neobsahuje:    
 X    
3. Způsob měření:    
Práce specifikovaného se měří délce kabelizace udané v kmpárech.</t>
  </si>
  <si>
    <t>10</t>
  </si>
  <si>
    <t>75JA41</t>
  </si>
  <si>
    <t>ZÁSTRČKA DATOVÁ RJ45</t>
  </si>
  <si>
    <t>KUS</t>
  </si>
  <si>
    <t>1. Položka obsahuje:    
 – dodávku specifikovaného dílu    
 – dopravu a skladování    
2. Položka neobsahuje:    
 X    
3. Způsob měření:    
Udává se počet kusů dílu/bloku.</t>
  </si>
  <si>
    <t>11</t>
  </si>
  <si>
    <t>75JA4X</t>
  </si>
  <si>
    <t>ZÁSTRČKA DATOVÁ RJ 45 - MONTÁŽ</t>
  </si>
  <si>
    <t>1. Položka obsahuje:    
 – kompletní montáž specifikovaného bloku    
 2. Položka neobsahuje:    
 X    
3. Způsob měření:    
Udává se počet kusů kompletní konstrukce nebo práce.</t>
  </si>
  <si>
    <t>13</t>
  </si>
  <si>
    <t>75L32X</t>
  </si>
  <si>
    <t>ODJEZDOVÁ NEBO PŘÍJEZDOVÁ TABULE IS - MONTÁŽ</t>
  </si>
  <si>
    <t>1. Položka obsahuje:    
 – kompletní montáž (oživení, konfigurace, nastavení a uvedení do provozu) specifikovaného bloku/zařízení a souvisejícího příslušenství včetně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</si>
  <si>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16</t>
  </si>
  <si>
    <t>75L36X</t>
  </si>
  <si>
    <t>NÁSTUPIŠTNÍ TABULE IS - MONTÁŽ</t>
  </si>
  <si>
    <t>20</t>
  </si>
  <si>
    <t>75L3A1</t>
  </si>
  <si>
    <t>INFORMAČNÍ PRVEK, HLASOVÝ MODUL PRO NEVIDOMÉ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</si>
  <si>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(oživení, konfigurace, nastavení a uvedení do provozu) specifikovaného bloku/zařízení a souvisejícího příslušenství včetně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</si>
  <si>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21</t>
  </si>
  <si>
    <t>75L3A4</t>
  </si>
  <si>
    <t>INFORMAČNÍ PRVEK, ZÁVĚS PRO INFORMAČNÍ TABULE</t>
  </si>
  <si>
    <t>22</t>
  </si>
  <si>
    <t>75L3A7</t>
  </si>
  <si>
    <t>INFORMAČNÍ PRVEK, SLOUP PRO JEDNU INFORMAČNÍ TABULI SE ZASTŘEŠENÍM</t>
  </si>
  <si>
    <t>23</t>
  </si>
  <si>
    <t>75L3AX</t>
  </si>
  <si>
    <t>INFORMAČNÍ PRVEK, - MONTÁŽ</t>
  </si>
  <si>
    <t>24</t>
  </si>
  <si>
    <t>75L3B2</t>
  </si>
  <si>
    <t>MONITOR IS LCD PŘES 40" PRO PROVOZ 24/7</t>
  </si>
  <si>
    <t>25</t>
  </si>
  <si>
    <t>75L3B4</t>
  </si>
  <si>
    <t>MONITORIS OCHRANNÝ, TEMPEROVANÝ, ANTIVANDAL KRYT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</si>
  <si>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(oživení, konfigu</t>
  </si>
  <si>
    <t>26</t>
  </si>
  <si>
    <t>75L3BX</t>
  </si>
  <si>
    <t>MONITOR IS - MONTÁŽ</t>
  </si>
  <si>
    <t>27</t>
  </si>
  <si>
    <t>75L3C1</t>
  </si>
  <si>
    <t>PŘEVODNÍK RS232/485 S ANTÉNOU DCF (SLOUŽÍ JAKO HLAVNÍ HODINY PRO PC A SYNCHRONIZUJE ČAS V INFORMAČNÍCH TABULÍCH)</t>
  </si>
  <si>
    <t>28</t>
  </si>
  <si>
    <t>75L3C2</t>
  </si>
  <si>
    <t>PŘEVODNÍK SPÍNAČ ROZHLASOVÉ ÚSTŘEDNY</t>
  </si>
  <si>
    <t>29</t>
  </si>
  <si>
    <t>75L3DW</t>
  </si>
  <si>
    <t>HW PRO ŘÍZENÍ SYSTÉMU - DOPLNĚNÍ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</si>
  <si>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</si>
  <si>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30</t>
  </si>
  <si>
    <t>75L3E7</t>
  </si>
  <si>
    <t>SW PRO ŘÍZENÍ SYSTÉMU (TRAŤOVÉ NASAZENÍ) - SW MODUL ŘÍZENÍ TABULÍ - NAD 3 KS INF. TABULÍ / DISPLEJŮ VE STANICI</t>
  </si>
  <si>
    <t>31</t>
  </si>
  <si>
    <t>75L3E9</t>
  </si>
  <si>
    <t>SW PRO ŘÍZENÍ SYSTÉMU (TRAŤOVÉ NASAZENÍ) - SW MODUL PRO PODPORU HLÁSIČE PRO NEVIDOMÉ</t>
  </si>
  <si>
    <t>32</t>
  </si>
  <si>
    <t>75L3EA</t>
  </si>
  <si>
    <t>SW PRO ŘÍZENÍ SYSTÉMU (TRAŤOVÉ NASAZENÍ) - PŘÍPRAVA DAT GVD, INSTALACE A KONFIGURACE</t>
  </si>
  <si>
    <t>33</t>
  </si>
  <si>
    <t>75L3H1</t>
  </si>
  <si>
    <t>SW PRO ŘÍZENÍ SYSTÉMU (OSTATNÍ SPOLEČNÉ POLOŽKY) - SW MODUL - ODJEZDY/PŘÍJEZDY VLAKŮ NA INF.MONITORU</t>
  </si>
  <si>
    <t>34</t>
  </si>
  <si>
    <t>75L3H2</t>
  </si>
  <si>
    <t>SW PRO ŘÍZENÍ SYSTÉMU (OSTATNÍ SPOLEČNÉ POLOŽKY) - SW MODUL PRO ELEKTRONICKÝ INFORMAČNÍ PANEL JEDNOSTRANNÝ</t>
  </si>
  <si>
    <t>35</t>
  </si>
  <si>
    <t>75L3J2</t>
  </si>
  <si>
    <t>ŠÉFMONTÁŽE, ZKOUŠENÍ, OŽIVENÍ, REVIZE INFORMAČNÍHO SYSTÉMU DO 30 PRVKŮ</t>
  </si>
  <si>
    <t>36</t>
  </si>
  <si>
    <t>75L311</t>
  </si>
  <si>
    <t>ODJEZDOVÁ NEBO PŘÍJEZDOVÁ TABULE IS JEDNOSTRANNÁ DO 6-TI ŘÁDKŮ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</si>
  <si>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</si>
  <si>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37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</si>
  <si>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</si>
  <si>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</si>
  <si>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</si>
  <si>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38</t>
  </si>
  <si>
    <t>741121</t>
  </si>
  <si>
    <t>KRABICE (ROZVODKA) INSTALAČNÍ ODBOČNÁ PRÁZDNÁ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</si>
  <si>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</si>
  <si>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39</t>
  </si>
  <si>
    <t>75L3D4</t>
  </si>
  <si>
    <t>HW PRO ŘÍZENÍ SYSTÉMU MIKRO PC INFORMAČNÍHO SYSTÉMU VE FUNKCI ŘÍDÍCÍ JEDNOTKY</t>
  </si>
  <si>
    <t>40</t>
  </si>
  <si>
    <t>75L3DX</t>
  </si>
  <si>
    <t>HW PRO ŘÍZENÍ SYSTÉMU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</si>
  <si>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</si>
  <si>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41</t>
  </si>
  <si>
    <t>747301</t>
  </si>
  <si>
    <t>PROVEDENÍ PROHLÍDKY A ZKOUŠKY PRÁVNICKOU OSOBOU, VYDÁNÍ PRŮKAZU ZPŮSOBILOSTI</t>
  </si>
  <si>
    <t>42</t>
  </si>
  <si>
    <t>R-75L3DW</t>
  </si>
  <si>
    <t>HW + SW DOPLNĚNÍ PRACOVIŠTĚ PPV KRALUPY</t>
  </si>
  <si>
    <t>[bez vazby na CS]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</si>
  <si>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</si>
  <si>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43</t>
  </si>
  <si>
    <t>R-75L363</t>
  </si>
  <si>
    <t>Nástupištní tabule IS oboustranná bez čísla koleje, bez hodin - technologie outdoor LED, rozteč LED 2.9</t>
  </si>
  <si>
    <t>44</t>
  </si>
  <si>
    <t>R-75L246</t>
  </si>
  <si>
    <t>Venkovní hodiny čtvercové oboustrané v provedení dle grafického manuálu směrnice č.118 vč. loga SŽ</t>
  </si>
  <si>
    <t>45</t>
  </si>
  <si>
    <t>R-75L3A8</t>
  </si>
  <si>
    <t>Informační prvek, sloup pro jednu nebo dvě informační tabule vč. integrovaných hodin jako nosného prvku, vzhled dle grafického manuálu k směrnici č.118</t>
  </si>
  <si>
    <t>46</t>
  </si>
  <si>
    <t>R-75L3B4</t>
  </si>
  <si>
    <t>Informační prvek, ochranný, temperovaný kryt pro LCD monitor 43", vč. antivandal krytu v provedení dle grafického manuálu k směrnici č. 118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</si>
  <si>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konfigurace)</t>
  </si>
  <si>
    <t>04</t>
  </si>
  <si>
    <t>D.1.4.1 Osobní výtahy, schodišťové výtahy</t>
  </si>
  <si>
    <t xml:space="preserve">  PS 40-10</t>
  </si>
  <si>
    <t>Výtahy na nástupiště, Změna č. 2 - Úprava výtahů dle nové S10</t>
  </si>
  <si>
    <t>PS 40-10</t>
  </si>
  <si>
    <t>0</t>
  </si>
  <si>
    <t>Všeobecné konstrukce a práce</t>
  </si>
  <si>
    <t>R-4020.1</t>
  </si>
  <si>
    <t>R</t>
  </si>
  <si>
    <t>Elektrický osobní výtah pro přepravu osob, s plynulou regulací frekvenčním měničem.</t>
  </si>
  <si>
    <t>KPL</t>
  </si>
  <si>
    <t>výtah v prostoru letní čekárny 1. nástupiště, horní přejezd 3320mm</t>
  </si>
  <si>
    <t>Položka zahrnuje veškerý materiál a montáž, pro řádné zprovoznění a funkčnost výtahu, zejména pak:    
- výtahová kabina (nerez) rozměry (š. 1100 mm, hl. 2100 mm, v. 2100 mm) včetně analogového komunikátoru   
- rám kabiny pro dopravní zdvih 4370 mm  
- elektroinstalace pro výtahové zařízení pro pohon motoru 5,7 kW a rychlost výtahu 1 m/s    
- rozvaděč pro výtahové zařízení nosnosti 1000 kg (13 osob)    
- tlačítková skříň kabiny     
- staniční přivolávače    
- vodítka kabiny    
- strojovna    
- spojovací materiál    
- montáž technologie výtahového zařízení    
- zkoušky a předání do provozu za účasti drážního inspektora    
- zkušební závaží    
- technická dokumentace výtahu (standardně 1 ks v tištěné podobě)    
- doplňky pro dráhu – vyhřívání elektrických součástí výtahu, vyhřívání vstupního prahu výtahu.    
- apod.</t>
  </si>
  <si>
    <t>R-4020.2</t>
  </si>
  <si>
    <t>výtah na 2. nástupiště, horní přejezd 3320mm</t>
  </si>
  <si>
    <t>Položka zahrnuje veškerý materiál a montáž, pro řádné zprovoznění a funkčnost výtahu, zejména pak:    
- výtahová kabina (nerez) rozměry (š. 1100 mm, hl. 2100 mm, v. 2100 mm) včetně analogového komunikátoru     
- rám kabiny pro dopravní zdvih 4800 mm    
- elektroinstalace pro výtahové zařízení pro pohon motoru 5,8 kW a rychlost výtahu 1 m/s    
- rozvaděč pro výtahové zařízení nosnosti 1000 kg (13 osob)    
- tlačítková skříň kabiny     
- staniční přivolávače    
- vodítka kabiny    
- strojovna    
- spojovací materiál    
- montáž technologie výtahového zařízení    
- zkoušky a předání do provozu za účasti drážního inspektora    
- zkušební závaží    
- technická dokumentace výtahu (standardně 1 ks v tištěné podobě)    
- doplňky pro dráhu – vyhřívání elektrických součástí výtahu, vyhřívání vstupního prahu výtahu.    
- apod.</t>
  </si>
  <si>
    <t>R-4020.3</t>
  </si>
  <si>
    <t>výtah na 3. nástupiště, horní přejezd 3320mm</t>
  </si>
  <si>
    <t>Položka zahrnuje veškerý materiál a montáž, pro řádné zprovoznění a funkčnost výtahu, zejména pak:    
- výtahová kabina (nerez) rozměry (š. 1100 mm, hl. 2100 mm, v. 2100 mm) včetně analogového komunikátoru    
- rám kabiny pro dopravní zdvih 4830 mm    
- elektroinstalace pro výtahové zařízení pro pohon motoru 5,7 kW a rychlost výtahu 1 m/s    
- rozvaděč pro výtahové zařízení nosnosti 1000 kg (13 osob)    
- tlačítková skříň kabiny     
- staniční přivolávače    
- vodítka kabiny    
- strojovna    
- spojovací materiál    
- montáž technologie výtahového zařízení    
- zkoušky a předání do provozu za účasti drážního inspektora    
- zkušební závaží    
- technická dokumentace výtahu (standardně 1 ks v tištěné podobě)    
- doplňky pro dráhu – vyhřívání elektrických součástí výtahu, vyhřívání vstupního prahu výtahu.    
- apod.</t>
  </si>
  <si>
    <t>R-4021.1</t>
  </si>
  <si>
    <t>DVEŘE KABINOVÉ I ŠACHETNÍ TYPU KES800 S CERTIFIKACÍ KAT. 2</t>
  </si>
  <si>
    <t>KS</t>
  </si>
  <si>
    <t>provedení dle ČSN EN 81-71+AC</t>
  </si>
  <si>
    <t>R-4021.2</t>
  </si>
  <si>
    <t>ZATEPLENÍ ŠACHETNÍCH DVEŘÍ</t>
  </si>
  <si>
    <t>Položka zahrnuje dodávku, montáž, uvedení do provozu a zkoušení zařízení.</t>
  </si>
  <si>
    <t>R-4021.3</t>
  </si>
  <si>
    <t>TEPLOTNÍ ČIDLO</t>
  </si>
  <si>
    <t>teplotní čidlo pro signalizaci na dispečinku</t>
  </si>
  <si>
    <t>R-4021.4</t>
  </si>
  <si>
    <t>ZÁPLAVOVÉ ČIDLO</t>
  </si>
  <si>
    <t>čidlo indikace výskytu vody ve výtahové šachtě</t>
  </si>
  <si>
    <t>R-4021.5</t>
  </si>
  <si>
    <t>PROSKLENÉ DVEŘE</t>
  </si>
  <si>
    <t>prosklené dveře bez požární odolnosti, antivandal kat. 1</t>
  </si>
  <si>
    <t>12</t>
  </si>
  <si>
    <t>R-4021.6</t>
  </si>
  <si>
    <t>BAREVNÁ SVĚTELNÁ LIŠTA</t>
  </si>
  <si>
    <t>15</t>
  </si>
  <si>
    <t>D.2.3.1 Trakční vedení</t>
  </si>
  <si>
    <t xml:space="preserve">  SO 31-10</t>
  </si>
  <si>
    <t>Úpravy TV, Změna č. 1 - Výměna TV nad kolejí č. 1</t>
  </si>
  <si>
    <t>SO 31-10</t>
  </si>
  <si>
    <t>015310</t>
  </si>
  <si>
    <t>POPLATKY ZA LIKVIDACŮ ODPADŮ NEKONTAMINOVANÝCH - 16 02 14  ELEKTROŠROT (VYŘAZENÁ EL. ZAŘÍZENÍ A PŘÍSTR. - AL, CU A VZ. KOVY)</t>
  </si>
  <si>
    <t>T</t>
  </si>
  <si>
    <t>Podle bilance odp: 4,02+0,012=4.032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</si>
  <si>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</si>
  <si>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74C137</t>
  </si>
  <si>
    <t>UVOLNĚNÍ A ZPĚTNÁ MONTÁŽ TR NEBO NL V ZÁVĚSU</t>
  </si>
  <si>
    <t>Podle přílohy č. 14: 60=60.000 [A]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</si>
  <si>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</si>
  <si>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74C311</t>
  </si>
  <si>
    <t>KŘÍŽENÍ SESTAV</t>
  </si>
  <si>
    <t>Podle přílohy č. 14: 6=6.000 [A]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</si>
  <si>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</si>
  <si>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74C315</t>
  </si>
  <si>
    <t>PROUDOVÉ PROPOJENÍ PODÉLNÝCH POLÍ</t>
  </si>
  <si>
    <t>Podle přílohy č. 14: 15=15.000 [A]</t>
  </si>
  <si>
    <t>74C341</t>
  </si>
  <si>
    <t>PEVNÝ BOD KOMPENZOVANÉ SESTAVY</t>
  </si>
  <si>
    <t>Podle přílohy č. 14: 1=1.000 [A]</t>
  </si>
  <si>
    <t>74C573</t>
  </si>
  <si>
    <t>TAŽENÍ NOSNÉHO LANA 120 MM2 CU</t>
  </si>
  <si>
    <t>Podle přílohy č. 7: 1786=1 786.000 [A]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</si>
  <si>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</si>
  <si>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</si>
  <si>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</si>
  <si>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Podle přílohy č. 7: 1684=1 684.000 [A]</t>
  </si>
  <si>
    <t>74C591</t>
  </si>
  <si>
    <t>VÝŠKOVÁ REGULACE TROLEJE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</si>
  <si>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</si>
  <si>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</si>
  <si>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</si>
  <si>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Podle přílohy č. 14: 3=3.000 [A]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</si>
  <si>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</si>
  <si>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</si>
  <si>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</si>
  <si>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</si>
  <si>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</si>
  <si>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74C655</t>
  </si>
  <si>
    <t>PŘIPOJENÍ ZV, NV, OV  1-2 LANA NA TV</t>
  </si>
  <si>
    <t>Podle přílohy č. 14: 7=7.000 [A]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</si>
  <si>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</si>
  <si>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74C733</t>
  </si>
  <si>
    <t>PROUDOVÉ PROPOJENÍ SESTAV TV</t>
  </si>
  <si>
    <t>14</t>
  </si>
  <si>
    <t>74C964</t>
  </si>
  <si>
    <t>PŘIPEVNĚNÍ NÁVĚSTNÍHO ŠTÍTU DO SESTAVY TV</t>
  </si>
  <si>
    <t>74CF11</t>
  </si>
  <si>
    <t>TAŽNÉ HNACÍ VOZIDLO K PRACOVNÍM SOUPRAVÁM (PRO VODIČE - MONTÁŽ)</t>
  </si>
  <si>
    <t>HOD</t>
  </si>
  <si>
    <t>Podle přílohy č. 7, 14: 65=65.000 [A]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</si>
  <si>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</si>
  <si>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74F311</t>
  </si>
  <si>
    <t>MĚŘENÍ PARAMETRŮ TV DYNAMICKÉ (MĚŘÍCÍM VOZEM)</t>
  </si>
  <si>
    <t>KM</t>
  </si>
  <si>
    <t>Podle přílohy č. 7: 1,684=1.684 [A]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</si>
  <si>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</si>
  <si>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17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</si>
  <si>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</si>
  <si>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</si>
  <si>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</si>
  <si>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18</t>
  </si>
  <si>
    <t>74F313</t>
  </si>
  <si>
    <t>MĚŘENÍ ELEKTRICKÝCH VLASTNOSTÍ TV</t>
  </si>
  <si>
    <t>Podle přílohy č. 1: 1=1.000 [A]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</si>
  <si>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</si>
  <si>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19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</si>
  <si>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</si>
  <si>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</si>
  <si>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</si>
  <si>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</si>
  <si>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</si>
  <si>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</si>
  <si>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</si>
  <si>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</si>
  <si>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Podle přílohy č. 1:1=1.000 [A]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</si>
  <si>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</si>
  <si>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</si>
  <si>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</si>
  <si>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Podle přílohy č. 1: 8=8.000 [A]</t>
  </si>
  <si>
    <t>1. Položka obsahuje:  
 – zajištění pracoviště TDI vč. nájmu pracovníků a poUŽITÝch mechanismů nutných k výkonu  
2. Položka neobsahuje:  
 X  
3. Způsob měření:  
Udává se čas v hodinách.</t>
  </si>
  <si>
    <t>74F332</t>
  </si>
  <si>
    <t>VÝKON ORGANIZAČNÍCH JEDNOTEK SPRÁVCE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</si>
  <si>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</si>
  <si>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74F442</t>
  </si>
  <si>
    <t>DEMONTÁŽ PEVNÝCH BODŮ VČETNĚ ZAKOTVENÍ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</si>
  <si>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</si>
  <si>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74F452</t>
  </si>
  <si>
    <t>DEMONTÁŽ SVODU Z PŘEVĚSU NEBO Z ODPOJOVAČE - DVOJITÉ NEBO TROJITÉ LANO</t>
  </si>
  <si>
    <t>Podle přílohy č. 14: 2=2.000 [A]</t>
  </si>
  <si>
    <t>74F455</t>
  </si>
  <si>
    <t>DEMONTÁŽ VĚŠÁKŮ TROLEJE</t>
  </si>
  <si>
    <t>Podle přílohy č. 14: 235=235.000 [A]</t>
  </si>
  <si>
    <t>74F456</t>
  </si>
  <si>
    <t>DEMONTÁŽ PROUDOVÝCH PROPOJENÍ PODÉLNÝCH A PŘÍČNÝCH</t>
  </si>
  <si>
    <t>74F463</t>
  </si>
  <si>
    <t>DEMONTÁŽ NÁVĚSTÍ PRO ELEKTRICKÝ PROVOZ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</si>
  <si>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</si>
  <si>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</si>
  <si>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</si>
  <si>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74F466</t>
  </si>
  <si>
    <t>DEMONTÁŽ LAN NOSNÝCH VČETNĚ NÁSTAVKŮ, PROPOJEK A SPOJEK STŘIHÁNÍM</t>
  </si>
  <si>
    <t>74F491</t>
  </si>
  <si>
    <t>DEMONTÁŽ - ODVOZ (NA LIKVIDACI ODPADŮ NEBO JINÉ URČENÉ MÍSTO)</t>
  </si>
  <si>
    <t>M3KM</t>
  </si>
  <si>
    <t>Podle bilance odp: (4,020+0,012 t) * 20 km (4,02+0,012)*20=80.640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</si>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</sst>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25.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25.5">
      <c r="A11" s="11" t="s">
        <v>16</v>
      </c>
      <c s="12" t="s">
        <v>17</v>
      </c>
      <c s="14">
        <f>'PS 20-13'!K8+'PS 20-13'!M8</f>
      </c>
      <c s="14">
        <f>C11*0.21</f>
      </c>
      <c s="14">
        <f>C11+D11</f>
      </c>
      <c s="13">
        <f>'PS 20-13'!T7</f>
      </c>
    </row>
    <row r="12" spans="1:6" ht="12.75">
      <c r="A12" s="11" t="s">
        <v>197</v>
      </c>
      <c s="12" t="s">
        <v>198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199</v>
      </c>
      <c s="12" t="s">
        <v>200</v>
      </c>
      <c s="14">
        <f>'PS 40-10'!K8+'PS 40-10'!M8</f>
      </c>
      <c s="14">
        <f>C13*0.21</f>
      </c>
      <c s="14">
        <f>C13+D13</f>
      </c>
      <c s="13">
        <f>'PS 40-10'!T7</f>
      </c>
    </row>
    <row r="14" spans="1:6" ht="12.75">
      <c r="A14" s="11" t="s">
        <v>235</v>
      </c>
      <c s="12" t="s">
        <v>236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237</v>
      </c>
      <c s="12" t="s">
        <v>238</v>
      </c>
      <c s="14">
        <f>'SO 31-10'!K8+'SO 31-10'!M8</f>
      </c>
      <c s="14">
        <f>C15*0.21</f>
      </c>
      <c s="14">
        <f>C15+D15</f>
      </c>
      <c s="13">
        <f>'SO 31-10'!T7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4</v>
      </c>
    </row>
    <row r="4" spans="1:16" ht="32" customHeight="1">
      <c r="A4" s="24" t="s">
        <v>20</v>
      </c>
      <c s="25" t="s">
        <v>27</v>
      </c>
      <c s="27" t="s">
        <v>14</v>
      </c>
      <c r="E4" s="26" t="s">
        <v>15</v>
      </c>
      <c r="O4" t="s">
        <v>24</v>
      </c>
      <c t="s">
        <v>4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25</v>
      </c>
      <c t="s">
        <v>4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COUNTIFS(L8:L168,"=0",A8:A168,"P")+COUNTIFS(L8:L168,"",A8:A168,"P")+SUM(Q8:Q168)</f>
      </c>
    </row>
    <row r="8" spans="1:13" ht="25.5">
      <c r="A8" t="s">
        <v>43</v>
      </c>
      <c r="C8" s="28" t="s">
        <v>44</v>
      </c>
      <c r="E8" s="30" t="s">
        <v>17</v>
      </c>
      <c r="J8" s="29">
        <f>0+J9+J18+J23</f>
      </c>
      <c s="29">
        <f>0+K9+K18+K23</f>
      </c>
      <c s="29">
        <f>0+L9+L18+L23</f>
      </c>
      <c s="29">
        <f>0+M9+M18+M23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46</v>
      </c>
      <c s="34" t="s">
        <v>49</v>
      </c>
      <c s="35" t="s">
        <v>5</v>
      </c>
      <c s="6" t="s">
        <v>50</v>
      </c>
      <c s="36" t="s">
        <v>51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4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</v>
      </c>
    </row>
    <row r="13" spans="1:5" ht="318.75">
      <c r="A13" t="s">
        <v>55</v>
      </c>
      <c r="E13" s="39" t="s">
        <v>56</v>
      </c>
    </row>
    <row r="14" spans="1:16" ht="12.75">
      <c r="A14" t="s">
        <v>48</v>
      </c>
      <c s="34" t="s">
        <v>4</v>
      </c>
      <c s="34" t="s">
        <v>57</v>
      </c>
      <c s="35" t="s">
        <v>5</v>
      </c>
      <c s="6" t="s">
        <v>58</v>
      </c>
      <c s="36" t="s">
        <v>51</v>
      </c>
      <c s="37">
        <v>0.5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4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</v>
      </c>
    </row>
    <row r="17" spans="1:5" ht="229.5">
      <c r="A17" t="s">
        <v>55</v>
      </c>
      <c r="E17" s="39" t="s">
        <v>59</v>
      </c>
    </row>
    <row r="18" spans="1:13" ht="12.75">
      <c r="A18" t="s">
        <v>45</v>
      </c>
      <c r="C18" s="31" t="s">
        <v>26</v>
      </c>
      <c r="E18" s="33" t="s">
        <v>60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48</v>
      </c>
      <c s="34" t="s">
        <v>26</v>
      </c>
      <c s="34" t="s">
        <v>61</v>
      </c>
      <c s="35" t="s">
        <v>5</v>
      </c>
      <c s="6" t="s">
        <v>62</v>
      </c>
      <c s="36" t="s">
        <v>51</v>
      </c>
      <c s="37">
        <v>1.5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4</v>
      </c>
    </row>
    <row r="20" spans="1:5" ht="12.75">
      <c r="A20" s="35" t="s">
        <v>53</v>
      </c>
      <c r="E20" s="39" t="s">
        <v>5</v>
      </c>
    </row>
    <row r="21" spans="1:5" ht="12.75">
      <c r="A21" s="35" t="s">
        <v>54</v>
      </c>
      <c r="E21" s="40" t="s">
        <v>5</v>
      </c>
    </row>
    <row r="22" spans="1:5" ht="229.5">
      <c r="A22" t="s">
        <v>55</v>
      </c>
      <c r="E22" s="39" t="s">
        <v>63</v>
      </c>
    </row>
    <row r="23" spans="1:13" ht="12.75">
      <c r="A23" t="s">
        <v>45</v>
      </c>
      <c r="C23" s="31" t="s">
        <v>64</v>
      </c>
      <c r="E23" s="33" t="s">
        <v>65</v>
      </c>
      <c r="J23" s="32">
        <f>0</f>
      </c>
      <c s="32">
        <f>0</f>
      </c>
      <c s="32">
        <f>0+L24+L28+L32+L36+L40+L44+L48+L52+L56+L60+L64+L68+L72+L76+L80+L84+L88+L92+L96+L100+L104+L108+L112+L116+L120+L124+L128+L132+L136+L140+L144+L148+L152+L156+L160+L164+L168</f>
      </c>
      <c s="32">
        <f>0+M24+M28+M32+M36+M40+M44+M48+M52+M56+M60+M64+M68+M72+M76+M80+M84+M88+M92+M96+M100+M104+M108+M112+M116+M120+M124+M128+M132+M136+M140+M144+M148+M152+M156+M160+M164+M168</f>
      </c>
    </row>
    <row r="24" spans="1:16" ht="25.5">
      <c r="A24" t="s">
        <v>48</v>
      </c>
      <c s="34" t="s">
        <v>66</v>
      </c>
      <c s="34" t="s">
        <v>67</v>
      </c>
      <c s="35" t="s">
        <v>5</v>
      </c>
      <c s="6" t="s">
        <v>68</v>
      </c>
      <c s="36" t="s">
        <v>69</v>
      </c>
      <c s="37">
        <v>140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52</v>
      </c>
      <c>
        <f>(M24*21)/100</f>
      </c>
      <c t="s">
        <v>4</v>
      </c>
    </row>
    <row r="25" spans="1:5" ht="12.75">
      <c r="A25" s="35" t="s">
        <v>53</v>
      </c>
      <c r="E25" s="39" t="s">
        <v>5</v>
      </c>
    </row>
    <row r="26" spans="1:5" ht="12.75">
      <c r="A26" s="35" t="s">
        <v>54</v>
      </c>
      <c r="E26" s="40" t="s">
        <v>5</v>
      </c>
    </row>
    <row r="27" spans="1:5" ht="76.5">
      <c r="A27" t="s">
        <v>55</v>
      </c>
      <c r="E27" s="39" t="s">
        <v>70</v>
      </c>
    </row>
    <row r="28" spans="1:16" ht="25.5">
      <c r="A28" t="s">
        <v>48</v>
      </c>
      <c s="34" t="s">
        <v>71</v>
      </c>
      <c s="34" t="s">
        <v>72</v>
      </c>
      <c s="35" t="s">
        <v>5</v>
      </c>
      <c s="6" t="s">
        <v>73</v>
      </c>
      <c s="36" t="s">
        <v>69</v>
      </c>
      <c s="37">
        <v>72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(M28*21)/100</f>
      </c>
      <c t="s">
        <v>4</v>
      </c>
    </row>
    <row r="29" spans="1:5" ht="12.75">
      <c r="A29" s="35" t="s">
        <v>53</v>
      </c>
      <c r="E29" s="39" t="s">
        <v>5</v>
      </c>
    </row>
    <row r="30" spans="1:5" ht="12.75">
      <c r="A30" s="35" t="s">
        <v>54</v>
      </c>
      <c r="E30" s="40" t="s">
        <v>5</v>
      </c>
    </row>
    <row r="31" spans="1:5" ht="76.5">
      <c r="A31" t="s">
        <v>55</v>
      </c>
      <c r="E31" s="39" t="s">
        <v>70</v>
      </c>
    </row>
    <row r="32" spans="1:16" ht="25.5">
      <c r="A32" t="s">
        <v>48</v>
      </c>
      <c s="34" t="s">
        <v>74</v>
      </c>
      <c s="34" t="s">
        <v>75</v>
      </c>
      <c s="35" t="s">
        <v>5</v>
      </c>
      <c s="6" t="s">
        <v>76</v>
      </c>
      <c s="36" t="s">
        <v>69</v>
      </c>
      <c s="37">
        <v>140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4</v>
      </c>
    </row>
    <row r="33" spans="1:5" ht="12.75">
      <c r="A33" s="35" t="s">
        <v>53</v>
      </c>
      <c r="E33" s="39" t="s">
        <v>5</v>
      </c>
    </row>
    <row r="34" spans="1:5" ht="12.75">
      <c r="A34" s="35" t="s">
        <v>54</v>
      </c>
      <c r="E34" s="40" t="s">
        <v>5</v>
      </c>
    </row>
    <row r="35" spans="1:5" ht="127.5">
      <c r="A35" t="s">
        <v>55</v>
      </c>
      <c r="E35" s="39" t="s">
        <v>77</v>
      </c>
    </row>
    <row r="36" spans="1:16" ht="12.75">
      <c r="A36" t="s">
        <v>48</v>
      </c>
      <c s="34" t="s">
        <v>64</v>
      </c>
      <c s="34" t="s">
        <v>78</v>
      </c>
      <c s="35" t="s">
        <v>5</v>
      </c>
      <c s="6" t="s">
        <v>79</v>
      </c>
      <c s="36" t="s">
        <v>69</v>
      </c>
      <c s="37">
        <v>1081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4</v>
      </c>
    </row>
    <row r="37" spans="1:5" ht="12.75">
      <c r="A37" s="35" t="s">
        <v>53</v>
      </c>
      <c r="E37" s="39" t="s">
        <v>5</v>
      </c>
    </row>
    <row r="38" spans="1:5" ht="12.75">
      <c r="A38" s="35" t="s">
        <v>54</v>
      </c>
      <c r="E38" s="40" t="s">
        <v>5</v>
      </c>
    </row>
    <row r="39" spans="1:5" ht="89.25">
      <c r="A39" t="s">
        <v>55</v>
      </c>
      <c r="E39" s="39" t="s">
        <v>80</v>
      </c>
    </row>
    <row r="40" spans="1:16" ht="12.75">
      <c r="A40" t="s">
        <v>48</v>
      </c>
      <c s="34" t="s">
        <v>81</v>
      </c>
      <c s="34" t="s">
        <v>82</v>
      </c>
      <c s="35" t="s">
        <v>5</v>
      </c>
      <c s="6" t="s">
        <v>83</v>
      </c>
      <c s="36" t="s">
        <v>84</v>
      </c>
      <c s="37">
        <v>1.26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4</v>
      </c>
    </row>
    <row r="41" spans="1:5" ht="12.75">
      <c r="A41" s="35" t="s">
        <v>53</v>
      </c>
      <c r="E41" s="39" t="s">
        <v>5</v>
      </c>
    </row>
    <row r="42" spans="1:5" ht="12.75">
      <c r="A42" s="35" t="s">
        <v>54</v>
      </c>
      <c r="E42" s="40" t="s">
        <v>5</v>
      </c>
    </row>
    <row r="43" spans="1:5" ht="102">
      <c r="A43" t="s">
        <v>55</v>
      </c>
      <c r="E43" s="39" t="s">
        <v>85</v>
      </c>
    </row>
    <row r="44" spans="1:16" ht="12.75">
      <c r="A44" t="s">
        <v>48</v>
      </c>
      <c s="34" t="s">
        <v>86</v>
      </c>
      <c s="34" t="s">
        <v>87</v>
      </c>
      <c s="35" t="s">
        <v>5</v>
      </c>
      <c s="6" t="s">
        <v>88</v>
      </c>
      <c s="36" t="s">
        <v>84</v>
      </c>
      <c s="37">
        <v>1.26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4</v>
      </c>
    </row>
    <row r="45" spans="1:5" ht="12.75">
      <c r="A45" s="35" t="s">
        <v>53</v>
      </c>
      <c r="E45" s="39" t="s">
        <v>5</v>
      </c>
    </row>
    <row r="46" spans="1:5" ht="12.75">
      <c r="A46" s="35" t="s">
        <v>54</v>
      </c>
      <c r="E46" s="40" t="s">
        <v>5</v>
      </c>
    </row>
    <row r="47" spans="1:5" ht="102">
      <c r="A47" t="s">
        <v>55</v>
      </c>
      <c r="E47" s="39" t="s">
        <v>89</v>
      </c>
    </row>
    <row r="48" spans="1:16" ht="12.75">
      <c r="A48" t="s">
        <v>48</v>
      </c>
      <c s="34" t="s">
        <v>90</v>
      </c>
      <c s="34" t="s">
        <v>91</v>
      </c>
      <c s="35" t="s">
        <v>5</v>
      </c>
      <c s="6" t="s">
        <v>92</v>
      </c>
      <c s="36" t="s">
        <v>93</v>
      </c>
      <c s="37">
        <v>18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4</v>
      </c>
    </row>
    <row r="49" spans="1:5" ht="12.75">
      <c r="A49" s="35" t="s">
        <v>53</v>
      </c>
      <c r="E49" s="39" t="s">
        <v>5</v>
      </c>
    </row>
    <row r="50" spans="1:5" ht="12.75">
      <c r="A50" s="35" t="s">
        <v>54</v>
      </c>
      <c r="E50" s="40" t="s">
        <v>5</v>
      </c>
    </row>
    <row r="51" spans="1:5" ht="89.25">
      <c r="A51" t="s">
        <v>55</v>
      </c>
      <c r="E51" s="39" t="s">
        <v>94</v>
      </c>
    </row>
    <row r="52" spans="1:16" ht="12.75">
      <c r="A52" t="s">
        <v>48</v>
      </c>
      <c s="34" t="s">
        <v>95</v>
      </c>
      <c s="34" t="s">
        <v>96</v>
      </c>
      <c s="35" t="s">
        <v>5</v>
      </c>
      <c s="6" t="s">
        <v>97</v>
      </c>
      <c s="36" t="s">
        <v>93</v>
      </c>
      <c s="37">
        <v>18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4</v>
      </c>
    </row>
    <row r="53" spans="1:5" ht="12.75">
      <c r="A53" s="35" t="s">
        <v>53</v>
      </c>
      <c r="E53" s="39" t="s">
        <v>5</v>
      </c>
    </row>
    <row r="54" spans="1:5" ht="12.75">
      <c r="A54" s="35" t="s">
        <v>54</v>
      </c>
      <c r="E54" s="40" t="s">
        <v>5</v>
      </c>
    </row>
    <row r="55" spans="1:5" ht="76.5">
      <c r="A55" t="s">
        <v>55</v>
      </c>
      <c r="E55" s="39" t="s">
        <v>98</v>
      </c>
    </row>
    <row r="56" spans="1:16" ht="12.75">
      <c r="A56" t="s">
        <v>48</v>
      </c>
      <c s="34" t="s">
        <v>99</v>
      </c>
      <c s="34" t="s">
        <v>100</v>
      </c>
      <c s="35" t="s">
        <v>5</v>
      </c>
      <c s="6" t="s">
        <v>101</v>
      </c>
      <c s="36" t="s">
        <v>93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52</v>
      </c>
      <c>
        <f>(M56*21)/100</f>
      </c>
      <c t="s">
        <v>4</v>
      </c>
    </row>
    <row r="57" spans="1:5" ht="12.75">
      <c r="A57" s="35" t="s">
        <v>53</v>
      </c>
      <c r="E57" s="39" t="s">
        <v>5</v>
      </c>
    </row>
    <row r="58" spans="1:5" ht="12.75">
      <c r="A58" s="35" t="s">
        <v>54</v>
      </c>
      <c r="E58" s="40" t="s">
        <v>5</v>
      </c>
    </row>
    <row r="59" spans="1:5" ht="140.25">
      <c r="A59" t="s">
        <v>55</v>
      </c>
      <c r="E59" s="39" t="s">
        <v>102</v>
      </c>
    </row>
    <row r="60" spans="1:16" ht="12.75">
      <c r="A60" t="s">
        <v>48</v>
      </c>
      <c s="34" t="s">
        <v>103</v>
      </c>
      <c s="34" t="s">
        <v>104</v>
      </c>
      <c s="35" t="s">
        <v>5</v>
      </c>
      <c s="6" t="s">
        <v>105</v>
      </c>
      <c s="36" t="s">
        <v>93</v>
      </c>
      <c s="37">
        <v>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4</v>
      </c>
    </row>
    <row r="61" spans="1:5" ht="12.75">
      <c r="A61" s="35" t="s">
        <v>53</v>
      </c>
      <c r="E61" s="39" t="s">
        <v>5</v>
      </c>
    </row>
    <row r="62" spans="1:5" ht="12.75">
      <c r="A62" s="35" t="s">
        <v>54</v>
      </c>
      <c r="E62" s="40" t="s">
        <v>5</v>
      </c>
    </row>
    <row r="63" spans="1:5" ht="140.25">
      <c r="A63" t="s">
        <v>55</v>
      </c>
      <c r="E63" s="39" t="s">
        <v>102</v>
      </c>
    </row>
    <row r="64" spans="1:16" ht="12.75">
      <c r="A64" t="s">
        <v>48</v>
      </c>
      <c s="34" t="s">
        <v>106</v>
      </c>
      <c s="34" t="s">
        <v>107</v>
      </c>
      <c s="35" t="s">
        <v>5</v>
      </c>
      <c s="6" t="s">
        <v>108</v>
      </c>
      <c s="36" t="s">
        <v>93</v>
      </c>
      <c s="37">
        <v>11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52</v>
      </c>
      <c>
        <f>(M64*21)/100</f>
      </c>
      <c t="s">
        <v>4</v>
      </c>
    </row>
    <row r="65" spans="1:5" ht="12.75">
      <c r="A65" s="35" t="s">
        <v>53</v>
      </c>
      <c r="E65" s="39" t="s">
        <v>5</v>
      </c>
    </row>
    <row r="66" spans="1:5" ht="12.75">
      <c r="A66" s="35" t="s">
        <v>54</v>
      </c>
      <c r="E66" s="40" t="s">
        <v>5</v>
      </c>
    </row>
    <row r="67" spans="1:5" ht="191.25">
      <c r="A67" t="s">
        <v>55</v>
      </c>
      <c r="E67" s="39" t="s">
        <v>109</v>
      </c>
    </row>
    <row r="68" spans="1:16" ht="12.75">
      <c r="A68" t="s">
        <v>48</v>
      </c>
      <c s="34" t="s">
        <v>110</v>
      </c>
      <c s="34" t="s">
        <v>111</v>
      </c>
      <c s="35" t="s">
        <v>5</v>
      </c>
      <c s="6" t="s">
        <v>112</v>
      </c>
      <c s="36" t="s">
        <v>93</v>
      </c>
      <c s="37">
        <v>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4</v>
      </c>
    </row>
    <row r="69" spans="1:5" ht="12.75">
      <c r="A69" s="35" t="s">
        <v>53</v>
      </c>
      <c r="E69" s="39" t="s">
        <v>5</v>
      </c>
    </row>
    <row r="70" spans="1:5" ht="12.75">
      <c r="A70" s="35" t="s">
        <v>54</v>
      </c>
      <c r="E70" s="40" t="s">
        <v>5</v>
      </c>
    </row>
    <row r="71" spans="1:5" ht="191.25">
      <c r="A71" t="s">
        <v>55</v>
      </c>
      <c r="E71" s="39" t="s">
        <v>109</v>
      </c>
    </row>
    <row r="72" spans="1:16" ht="25.5">
      <c r="A72" t="s">
        <v>48</v>
      </c>
      <c s="34" t="s">
        <v>113</v>
      </c>
      <c s="34" t="s">
        <v>114</v>
      </c>
      <c s="35" t="s">
        <v>5</v>
      </c>
      <c s="6" t="s">
        <v>115</v>
      </c>
      <c s="36" t="s">
        <v>93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52</v>
      </c>
      <c>
        <f>(M72*21)/100</f>
      </c>
      <c t="s">
        <v>4</v>
      </c>
    </row>
    <row r="73" spans="1:5" ht="12.75">
      <c r="A73" s="35" t="s">
        <v>53</v>
      </c>
      <c r="E73" s="39" t="s">
        <v>5</v>
      </c>
    </row>
    <row r="74" spans="1:5" ht="12.75">
      <c r="A74" s="35" t="s">
        <v>54</v>
      </c>
      <c r="E74" s="40" t="s">
        <v>5</v>
      </c>
    </row>
    <row r="75" spans="1:5" ht="191.25">
      <c r="A75" t="s">
        <v>55</v>
      </c>
      <c r="E75" s="39" t="s">
        <v>109</v>
      </c>
    </row>
    <row r="76" spans="1:16" ht="12.75">
      <c r="A76" t="s">
        <v>48</v>
      </c>
      <c s="34" t="s">
        <v>116</v>
      </c>
      <c s="34" t="s">
        <v>117</v>
      </c>
      <c s="35" t="s">
        <v>5</v>
      </c>
      <c s="6" t="s">
        <v>118</v>
      </c>
      <c s="36" t="s">
        <v>93</v>
      </c>
      <c s="37">
        <v>25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52</v>
      </c>
      <c>
        <f>(M76*21)/100</f>
      </c>
      <c t="s">
        <v>4</v>
      </c>
    </row>
    <row r="77" spans="1:5" ht="12.75">
      <c r="A77" s="35" t="s">
        <v>53</v>
      </c>
      <c r="E77" s="39" t="s">
        <v>5</v>
      </c>
    </row>
    <row r="78" spans="1:5" ht="12.75">
      <c r="A78" s="35" t="s">
        <v>54</v>
      </c>
      <c r="E78" s="40" t="s">
        <v>5</v>
      </c>
    </row>
    <row r="79" spans="1:5" ht="140.25">
      <c r="A79" t="s">
        <v>55</v>
      </c>
      <c r="E79" s="39" t="s">
        <v>102</v>
      </c>
    </row>
    <row r="80" spans="1:16" ht="12.75">
      <c r="A80" t="s">
        <v>48</v>
      </c>
      <c s="34" t="s">
        <v>119</v>
      </c>
      <c s="34" t="s">
        <v>120</v>
      </c>
      <c s="35" t="s">
        <v>5</v>
      </c>
      <c s="6" t="s">
        <v>121</v>
      </c>
      <c s="36" t="s">
        <v>93</v>
      </c>
      <c s="37">
        <v>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52</v>
      </c>
      <c>
        <f>(M80*21)/100</f>
      </c>
      <c t="s">
        <v>4</v>
      </c>
    </row>
    <row r="81" spans="1:5" ht="12.75">
      <c r="A81" s="35" t="s">
        <v>53</v>
      </c>
      <c r="E81" s="39" t="s">
        <v>5</v>
      </c>
    </row>
    <row r="82" spans="1:5" ht="12.75">
      <c r="A82" s="35" t="s">
        <v>54</v>
      </c>
      <c r="E82" s="40" t="s">
        <v>5</v>
      </c>
    </row>
    <row r="83" spans="1:5" ht="191.25">
      <c r="A83" t="s">
        <v>55</v>
      </c>
      <c r="E83" s="39" t="s">
        <v>109</v>
      </c>
    </row>
    <row r="84" spans="1:16" ht="12.75">
      <c r="A84" t="s">
        <v>48</v>
      </c>
      <c s="34" t="s">
        <v>122</v>
      </c>
      <c s="34" t="s">
        <v>123</v>
      </c>
      <c s="35" t="s">
        <v>5</v>
      </c>
      <c s="6" t="s">
        <v>124</v>
      </c>
      <c s="36" t="s">
        <v>93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52</v>
      </c>
      <c>
        <f>(M84*21)/100</f>
      </c>
      <c t="s">
        <v>4</v>
      </c>
    </row>
    <row r="85" spans="1:5" ht="12.75">
      <c r="A85" s="35" t="s">
        <v>53</v>
      </c>
      <c r="E85" s="39" t="s">
        <v>5</v>
      </c>
    </row>
    <row r="86" spans="1:5" ht="12.75">
      <c r="A86" s="35" t="s">
        <v>54</v>
      </c>
      <c r="E86" s="40" t="s">
        <v>5</v>
      </c>
    </row>
    <row r="87" spans="1:5" ht="76.5">
      <c r="A87" t="s">
        <v>55</v>
      </c>
      <c r="E87" s="39" t="s">
        <v>125</v>
      </c>
    </row>
    <row r="88" spans="1:16" ht="12.75">
      <c r="A88" t="s">
        <v>48</v>
      </c>
      <c s="34" t="s">
        <v>126</v>
      </c>
      <c s="34" t="s">
        <v>127</v>
      </c>
      <c s="35" t="s">
        <v>5</v>
      </c>
      <c s="6" t="s">
        <v>128</v>
      </c>
      <c s="36" t="s">
        <v>93</v>
      </c>
      <c s="37">
        <v>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52</v>
      </c>
      <c>
        <f>(M88*21)/100</f>
      </c>
      <c t="s">
        <v>4</v>
      </c>
    </row>
    <row r="89" spans="1:5" ht="12.75">
      <c r="A89" s="35" t="s">
        <v>53</v>
      </c>
      <c r="E89" s="39" t="s">
        <v>5</v>
      </c>
    </row>
    <row r="90" spans="1:5" ht="12.75">
      <c r="A90" s="35" t="s">
        <v>54</v>
      </c>
      <c r="E90" s="40" t="s">
        <v>5</v>
      </c>
    </row>
    <row r="91" spans="1:5" ht="140.25">
      <c r="A91" t="s">
        <v>55</v>
      </c>
      <c r="E91" s="39" t="s">
        <v>102</v>
      </c>
    </row>
    <row r="92" spans="1:16" ht="25.5">
      <c r="A92" t="s">
        <v>48</v>
      </c>
      <c s="34" t="s">
        <v>129</v>
      </c>
      <c s="34" t="s">
        <v>130</v>
      </c>
      <c s="35" t="s">
        <v>5</v>
      </c>
      <c s="6" t="s">
        <v>131</v>
      </c>
      <c s="36" t="s">
        <v>93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52</v>
      </c>
      <c>
        <f>(M92*21)/100</f>
      </c>
      <c t="s">
        <v>4</v>
      </c>
    </row>
    <row r="93" spans="1:5" ht="12.75">
      <c r="A93" s="35" t="s">
        <v>53</v>
      </c>
      <c r="E93" s="39" t="s">
        <v>5</v>
      </c>
    </row>
    <row r="94" spans="1:5" ht="12.75">
      <c r="A94" s="35" t="s">
        <v>54</v>
      </c>
      <c r="E94" s="40" t="s">
        <v>5</v>
      </c>
    </row>
    <row r="95" spans="1:5" ht="191.25">
      <c r="A95" t="s">
        <v>55</v>
      </c>
      <c r="E95" s="39" t="s">
        <v>109</v>
      </c>
    </row>
    <row r="96" spans="1:16" ht="12.75">
      <c r="A96" t="s">
        <v>48</v>
      </c>
      <c s="34" t="s">
        <v>132</v>
      </c>
      <c s="34" t="s">
        <v>133</v>
      </c>
      <c s="35" t="s">
        <v>5</v>
      </c>
      <c s="6" t="s">
        <v>134</v>
      </c>
      <c s="36" t="s">
        <v>93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52</v>
      </c>
      <c>
        <f>(M96*21)/100</f>
      </c>
      <c t="s">
        <v>4</v>
      </c>
    </row>
    <row r="97" spans="1:5" ht="12.75">
      <c r="A97" s="35" t="s">
        <v>53</v>
      </c>
      <c r="E97" s="39" t="s">
        <v>5</v>
      </c>
    </row>
    <row r="98" spans="1:5" ht="12.75">
      <c r="A98" s="35" t="s">
        <v>54</v>
      </c>
      <c r="E98" s="40" t="s">
        <v>5</v>
      </c>
    </row>
    <row r="99" spans="1:5" ht="191.25">
      <c r="A99" t="s">
        <v>55</v>
      </c>
      <c r="E99" s="39" t="s">
        <v>109</v>
      </c>
    </row>
    <row r="100" spans="1:16" ht="12.75">
      <c r="A100" t="s">
        <v>48</v>
      </c>
      <c s="34" t="s">
        <v>135</v>
      </c>
      <c s="34" t="s">
        <v>136</v>
      </c>
      <c s="35" t="s">
        <v>5</v>
      </c>
      <c s="6" t="s">
        <v>137</v>
      </c>
      <c s="36" t="s">
        <v>93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52</v>
      </c>
      <c>
        <f>(M100*21)/100</f>
      </c>
      <c t="s">
        <v>4</v>
      </c>
    </row>
    <row r="101" spans="1:5" ht="12.75">
      <c r="A101" s="35" t="s">
        <v>53</v>
      </c>
      <c r="E101" s="39" t="s">
        <v>5</v>
      </c>
    </row>
    <row r="102" spans="1:5" ht="12.75">
      <c r="A102" s="35" t="s">
        <v>54</v>
      </c>
      <c r="E102" s="40" t="s">
        <v>5</v>
      </c>
    </row>
    <row r="103" spans="1:5" ht="114.75">
      <c r="A103" t="s">
        <v>55</v>
      </c>
      <c r="E103" s="39" t="s">
        <v>138</v>
      </c>
    </row>
    <row r="104" spans="1:16" ht="25.5">
      <c r="A104" t="s">
        <v>48</v>
      </c>
      <c s="34" t="s">
        <v>139</v>
      </c>
      <c s="34" t="s">
        <v>140</v>
      </c>
      <c s="35" t="s">
        <v>5</v>
      </c>
      <c s="6" t="s">
        <v>141</v>
      </c>
      <c s="36" t="s">
        <v>93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52</v>
      </c>
      <c>
        <f>(M104*21)/100</f>
      </c>
      <c t="s">
        <v>4</v>
      </c>
    </row>
    <row r="105" spans="1:5" ht="12.75">
      <c r="A105" s="35" t="s">
        <v>53</v>
      </c>
      <c r="E105" s="39" t="s">
        <v>5</v>
      </c>
    </row>
    <row r="106" spans="1:5" ht="12.75">
      <c r="A106" s="35" t="s">
        <v>54</v>
      </c>
      <c r="E106" s="40" t="s">
        <v>5</v>
      </c>
    </row>
    <row r="107" spans="1:5" ht="114.75">
      <c r="A107" t="s">
        <v>55</v>
      </c>
      <c r="E107" s="39" t="s">
        <v>138</v>
      </c>
    </row>
    <row r="108" spans="1:16" ht="25.5">
      <c r="A108" t="s">
        <v>48</v>
      </c>
      <c s="34" t="s">
        <v>142</v>
      </c>
      <c s="34" t="s">
        <v>143</v>
      </c>
      <c s="35" t="s">
        <v>5</v>
      </c>
      <c s="6" t="s">
        <v>144</v>
      </c>
      <c s="36" t="s">
        <v>93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52</v>
      </c>
      <c>
        <f>(M108*21)/100</f>
      </c>
      <c t="s">
        <v>4</v>
      </c>
    </row>
    <row r="109" spans="1:5" ht="12.75">
      <c r="A109" s="35" t="s">
        <v>53</v>
      </c>
      <c r="E109" s="39" t="s">
        <v>5</v>
      </c>
    </row>
    <row r="110" spans="1:5" ht="12.75">
      <c r="A110" s="35" t="s">
        <v>54</v>
      </c>
      <c r="E110" s="40" t="s">
        <v>5</v>
      </c>
    </row>
    <row r="111" spans="1:5" ht="114.75">
      <c r="A111" t="s">
        <v>55</v>
      </c>
      <c r="E111" s="39" t="s">
        <v>138</v>
      </c>
    </row>
    <row r="112" spans="1:16" ht="25.5">
      <c r="A112" t="s">
        <v>48</v>
      </c>
      <c s="34" t="s">
        <v>145</v>
      </c>
      <c s="34" t="s">
        <v>146</v>
      </c>
      <c s="35" t="s">
        <v>5</v>
      </c>
      <c s="6" t="s">
        <v>147</v>
      </c>
      <c s="36" t="s">
        <v>93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52</v>
      </c>
      <c>
        <f>(M112*21)/100</f>
      </c>
      <c t="s">
        <v>4</v>
      </c>
    </row>
    <row r="113" spans="1:5" ht="12.75">
      <c r="A113" s="35" t="s">
        <v>53</v>
      </c>
      <c r="E113" s="39" t="s">
        <v>5</v>
      </c>
    </row>
    <row r="114" spans="1:5" ht="12.75">
      <c r="A114" s="35" t="s">
        <v>54</v>
      </c>
      <c r="E114" s="40" t="s">
        <v>5</v>
      </c>
    </row>
    <row r="115" spans="1:5" ht="114.75">
      <c r="A115" t="s">
        <v>55</v>
      </c>
      <c r="E115" s="39" t="s">
        <v>138</v>
      </c>
    </row>
    <row r="116" spans="1:16" ht="25.5">
      <c r="A116" t="s">
        <v>48</v>
      </c>
      <c s="34" t="s">
        <v>148</v>
      </c>
      <c s="34" t="s">
        <v>149</v>
      </c>
      <c s="35" t="s">
        <v>5</v>
      </c>
      <c s="6" t="s">
        <v>150</v>
      </c>
      <c s="36" t="s">
        <v>93</v>
      </c>
      <c s="37">
        <v>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52</v>
      </c>
      <c>
        <f>(M116*21)/100</f>
      </c>
      <c t="s">
        <v>4</v>
      </c>
    </row>
    <row r="117" spans="1:5" ht="12.75">
      <c r="A117" s="35" t="s">
        <v>53</v>
      </c>
      <c r="E117" s="39" t="s">
        <v>5</v>
      </c>
    </row>
    <row r="118" spans="1:5" ht="12.75">
      <c r="A118" s="35" t="s">
        <v>54</v>
      </c>
      <c r="E118" s="40" t="s">
        <v>5</v>
      </c>
    </row>
    <row r="119" spans="1:5" ht="114.75">
      <c r="A119" t="s">
        <v>55</v>
      </c>
      <c r="E119" s="39" t="s">
        <v>138</v>
      </c>
    </row>
    <row r="120" spans="1:16" ht="25.5">
      <c r="A120" t="s">
        <v>48</v>
      </c>
      <c s="34" t="s">
        <v>151</v>
      </c>
      <c s="34" t="s">
        <v>152</v>
      </c>
      <c s="35" t="s">
        <v>5</v>
      </c>
      <c s="6" t="s">
        <v>153</v>
      </c>
      <c s="36" t="s">
        <v>93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52</v>
      </c>
      <c>
        <f>(M120*21)/100</f>
      </c>
      <c t="s">
        <v>4</v>
      </c>
    </row>
    <row r="121" spans="1:5" ht="12.75">
      <c r="A121" s="35" t="s">
        <v>53</v>
      </c>
      <c r="E121" s="39" t="s">
        <v>5</v>
      </c>
    </row>
    <row r="122" spans="1:5" ht="12.75">
      <c r="A122" s="35" t="s">
        <v>54</v>
      </c>
      <c r="E122" s="40" t="s">
        <v>5</v>
      </c>
    </row>
    <row r="123" spans="1:5" ht="114.75">
      <c r="A123" t="s">
        <v>55</v>
      </c>
      <c r="E123" s="39" t="s">
        <v>138</v>
      </c>
    </row>
    <row r="124" spans="1:16" ht="25.5">
      <c r="A124" t="s">
        <v>48</v>
      </c>
      <c s="34" t="s">
        <v>154</v>
      </c>
      <c s="34" t="s">
        <v>155</v>
      </c>
      <c s="35" t="s">
        <v>5</v>
      </c>
      <c s="6" t="s">
        <v>156</v>
      </c>
      <c s="36" t="s">
        <v>93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52</v>
      </c>
      <c>
        <f>(M124*21)/100</f>
      </c>
      <c t="s">
        <v>4</v>
      </c>
    </row>
    <row r="125" spans="1:5" ht="12.75">
      <c r="A125" s="35" t="s">
        <v>53</v>
      </c>
      <c r="E125" s="39" t="s">
        <v>5</v>
      </c>
    </row>
    <row r="126" spans="1:5" ht="12.75">
      <c r="A126" s="35" t="s">
        <v>54</v>
      </c>
      <c r="E126" s="40" t="s">
        <v>5</v>
      </c>
    </row>
    <row r="127" spans="1:5" ht="140.25">
      <c r="A127" t="s">
        <v>55</v>
      </c>
      <c r="E127" s="39" t="s">
        <v>102</v>
      </c>
    </row>
    <row r="128" spans="1:16" ht="12.75">
      <c r="A128" t="s">
        <v>48</v>
      </c>
      <c s="34" t="s">
        <v>157</v>
      </c>
      <c s="34" t="s">
        <v>158</v>
      </c>
      <c s="35" t="s">
        <v>5</v>
      </c>
      <c s="6" t="s">
        <v>159</v>
      </c>
      <c s="36" t="s">
        <v>93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52</v>
      </c>
      <c>
        <f>(M128*21)/100</f>
      </c>
      <c t="s">
        <v>4</v>
      </c>
    </row>
    <row r="129" spans="1:5" ht="12.75">
      <c r="A129" s="35" t="s">
        <v>53</v>
      </c>
      <c r="E129" s="39" t="s">
        <v>5</v>
      </c>
    </row>
    <row r="130" spans="1:5" ht="12.75">
      <c r="A130" s="35" t="s">
        <v>54</v>
      </c>
      <c r="E130" s="40" t="s">
        <v>5</v>
      </c>
    </row>
    <row r="131" spans="1:5" ht="191.25">
      <c r="A131" t="s">
        <v>55</v>
      </c>
      <c r="E131" s="39" t="s">
        <v>160</v>
      </c>
    </row>
    <row r="132" spans="1:16" ht="12.75">
      <c r="A132" t="s">
        <v>48</v>
      </c>
      <c s="34" t="s">
        <v>161</v>
      </c>
      <c s="34" t="s">
        <v>162</v>
      </c>
      <c s="35" t="s">
        <v>5</v>
      </c>
      <c s="6" t="s">
        <v>163</v>
      </c>
      <c s="36" t="s">
        <v>69</v>
      </c>
      <c s="37">
        <v>1081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52</v>
      </c>
      <c>
        <f>(M132*21)/100</f>
      </c>
      <c t="s">
        <v>4</v>
      </c>
    </row>
    <row r="133" spans="1:5" ht="12.75">
      <c r="A133" s="35" t="s">
        <v>53</v>
      </c>
      <c r="E133" s="39" t="s">
        <v>5</v>
      </c>
    </row>
    <row r="134" spans="1:5" ht="12.75">
      <c r="A134" s="35" t="s">
        <v>54</v>
      </c>
      <c r="E134" s="40" t="s">
        <v>5</v>
      </c>
    </row>
    <row r="135" spans="1:5" ht="76.5">
      <c r="A135" t="s">
        <v>55</v>
      </c>
      <c r="E135" s="39" t="s">
        <v>164</v>
      </c>
    </row>
    <row r="136" spans="1:16" ht="12.75">
      <c r="A136" t="s">
        <v>48</v>
      </c>
      <c s="34" t="s">
        <v>165</v>
      </c>
      <c s="34" t="s">
        <v>166</v>
      </c>
      <c s="35" t="s">
        <v>5</v>
      </c>
      <c s="6" t="s">
        <v>167</v>
      </c>
      <c s="36" t="s">
        <v>93</v>
      </c>
      <c s="37">
        <v>15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52</v>
      </c>
      <c>
        <f>(M136*21)/100</f>
      </c>
      <c t="s">
        <v>4</v>
      </c>
    </row>
    <row r="137" spans="1:5" ht="12.75">
      <c r="A137" s="35" t="s">
        <v>53</v>
      </c>
      <c r="E137" s="39" t="s">
        <v>5</v>
      </c>
    </row>
    <row r="138" spans="1:5" ht="12.75">
      <c r="A138" s="35" t="s">
        <v>54</v>
      </c>
      <c r="E138" s="40" t="s">
        <v>5</v>
      </c>
    </row>
    <row r="139" spans="1:5" ht="89.25">
      <c r="A139" t="s">
        <v>55</v>
      </c>
      <c r="E139" s="39" t="s">
        <v>168</v>
      </c>
    </row>
    <row r="140" spans="1:16" ht="25.5">
      <c r="A140" t="s">
        <v>48</v>
      </c>
      <c s="34" t="s">
        <v>169</v>
      </c>
      <c s="34" t="s">
        <v>170</v>
      </c>
      <c s="35" t="s">
        <v>5</v>
      </c>
      <c s="6" t="s">
        <v>171</v>
      </c>
      <c s="36" t="s">
        <v>93</v>
      </c>
      <c s="37">
        <v>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52</v>
      </c>
      <c>
        <f>(M140*21)/100</f>
      </c>
      <c t="s">
        <v>4</v>
      </c>
    </row>
    <row r="141" spans="1:5" ht="12.75">
      <c r="A141" s="35" t="s">
        <v>53</v>
      </c>
      <c r="E141" s="39" t="s">
        <v>5</v>
      </c>
    </row>
    <row r="142" spans="1:5" ht="12.75">
      <c r="A142" s="35" t="s">
        <v>54</v>
      </c>
      <c r="E142" s="40" t="s">
        <v>5</v>
      </c>
    </row>
    <row r="143" spans="1:5" ht="191.25">
      <c r="A143" t="s">
        <v>55</v>
      </c>
      <c r="E143" s="39" t="s">
        <v>160</v>
      </c>
    </row>
    <row r="144" spans="1:16" ht="12.75">
      <c r="A144" t="s">
        <v>48</v>
      </c>
      <c s="34" t="s">
        <v>172</v>
      </c>
      <c s="34" t="s">
        <v>173</v>
      </c>
      <c s="35" t="s">
        <v>5</v>
      </c>
      <c s="6" t="s">
        <v>174</v>
      </c>
      <c s="36" t="s">
        <v>93</v>
      </c>
      <c s="37">
        <v>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52</v>
      </c>
      <c>
        <f>(M144*21)/100</f>
      </c>
      <c t="s">
        <v>4</v>
      </c>
    </row>
    <row r="145" spans="1:5" ht="12.75">
      <c r="A145" s="35" t="s">
        <v>53</v>
      </c>
      <c r="E145" s="39" t="s">
        <v>5</v>
      </c>
    </row>
    <row r="146" spans="1:5" ht="12.75">
      <c r="A146" s="35" t="s">
        <v>54</v>
      </c>
      <c r="E146" s="40" t="s">
        <v>5</v>
      </c>
    </row>
    <row r="147" spans="1:5" ht="140.25">
      <c r="A147" t="s">
        <v>55</v>
      </c>
      <c r="E147" s="39" t="s">
        <v>175</v>
      </c>
    </row>
    <row r="148" spans="1:16" ht="25.5">
      <c r="A148" t="s">
        <v>48</v>
      </c>
      <c s="34" t="s">
        <v>176</v>
      </c>
      <c s="34" t="s">
        <v>177</v>
      </c>
      <c s="35" t="s">
        <v>5</v>
      </c>
      <c s="6" t="s">
        <v>178</v>
      </c>
      <c s="36" t="s">
        <v>93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52</v>
      </c>
      <c>
        <f>(M148*21)/100</f>
      </c>
      <c t="s">
        <v>4</v>
      </c>
    </row>
    <row r="149" spans="1:5" ht="12.75">
      <c r="A149" s="35" t="s">
        <v>53</v>
      </c>
      <c r="E149" s="39" t="s">
        <v>5</v>
      </c>
    </row>
    <row r="150" spans="1:5" ht="12.75">
      <c r="A150" s="35" t="s">
        <v>54</v>
      </c>
      <c r="E150" s="40" t="s">
        <v>5</v>
      </c>
    </row>
    <row r="151" spans="1:5" ht="12.75">
      <c r="A151" t="s">
        <v>55</v>
      </c>
      <c r="E151" s="39" t="s">
        <v>5</v>
      </c>
    </row>
    <row r="152" spans="1:16" ht="12.75">
      <c r="A152" t="s">
        <v>48</v>
      </c>
      <c s="34" t="s">
        <v>179</v>
      </c>
      <c s="34" t="s">
        <v>180</v>
      </c>
      <c s="35" t="s">
        <v>5</v>
      </c>
      <c s="6" t="s">
        <v>181</v>
      </c>
      <c s="36" t="s">
        <v>93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182</v>
      </c>
      <c>
        <f>(M152*21)/100</f>
      </c>
      <c t="s">
        <v>4</v>
      </c>
    </row>
    <row r="153" spans="1:5" ht="12.75">
      <c r="A153" s="35" t="s">
        <v>53</v>
      </c>
      <c r="E153" s="39" t="s">
        <v>5</v>
      </c>
    </row>
    <row r="154" spans="1:5" ht="12.75">
      <c r="A154" s="35" t="s">
        <v>54</v>
      </c>
      <c r="E154" s="40" t="s">
        <v>5</v>
      </c>
    </row>
    <row r="155" spans="1:5" ht="114.75">
      <c r="A155" t="s">
        <v>55</v>
      </c>
      <c r="E155" s="39" t="s">
        <v>183</v>
      </c>
    </row>
    <row r="156" spans="1:16" ht="25.5">
      <c r="A156" t="s">
        <v>48</v>
      </c>
      <c s="34" t="s">
        <v>184</v>
      </c>
      <c s="34" t="s">
        <v>185</v>
      </c>
      <c s="35" t="s">
        <v>5</v>
      </c>
      <c s="6" t="s">
        <v>186</v>
      </c>
      <c s="36" t="s">
        <v>93</v>
      </c>
      <c s="37">
        <v>7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182</v>
      </c>
      <c>
        <f>(M156*21)/100</f>
      </c>
      <c t="s">
        <v>4</v>
      </c>
    </row>
    <row r="157" spans="1:5" ht="12.75">
      <c r="A157" s="35" t="s">
        <v>53</v>
      </c>
      <c r="E157" s="39" t="s">
        <v>5</v>
      </c>
    </row>
    <row r="158" spans="1:5" ht="12.75">
      <c r="A158" s="35" t="s">
        <v>54</v>
      </c>
      <c r="E158" s="40" t="s">
        <v>5</v>
      </c>
    </row>
    <row r="159" spans="1:5" ht="191.25">
      <c r="A159" t="s">
        <v>55</v>
      </c>
      <c r="E159" s="39" t="s">
        <v>160</v>
      </c>
    </row>
    <row r="160" spans="1:16" ht="25.5">
      <c r="A160" t="s">
        <v>48</v>
      </c>
      <c s="34" t="s">
        <v>187</v>
      </c>
      <c s="34" t="s">
        <v>188</v>
      </c>
      <c s="35" t="s">
        <v>5</v>
      </c>
      <c s="6" t="s">
        <v>189</v>
      </c>
      <c s="36" t="s">
        <v>93</v>
      </c>
      <c s="37">
        <v>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182</v>
      </c>
      <c>
        <f>(M160*21)/100</f>
      </c>
      <c t="s">
        <v>4</v>
      </c>
    </row>
    <row r="161" spans="1:5" ht="12.75">
      <c r="A161" s="35" t="s">
        <v>53</v>
      </c>
      <c r="E161" s="39" t="s">
        <v>5</v>
      </c>
    </row>
    <row r="162" spans="1:5" ht="12.75">
      <c r="A162" s="35" t="s">
        <v>54</v>
      </c>
      <c r="E162" s="40" t="s">
        <v>5</v>
      </c>
    </row>
    <row r="163" spans="1:5" ht="114.75">
      <c r="A163" t="s">
        <v>55</v>
      </c>
      <c r="E163" s="39" t="s">
        <v>183</v>
      </c>
    </row>
    <row r="164" spans="1:16" ht="25.5">
      <c r="A164" t="s">
        <v>48</v>
      </c>
      <c s="34" t="s">
        <v>190</v>
      </c>
      <c s="34" t="s">
        <v>191</v>
      </c>
      <c s="35" t="s">
        <v>5</v>
      </c>
      <c s="6" t="s">
        <v>192</v>
      </c>
      <c s="36" t="s">
        <v>93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182</v>
      </c>
      <c>
        <f>(M164*21)/100</f>
      </c>
      <c t="s">
        <v>4</v>
      </c>
    </row>
    <row r="165" spans="1:5" ht="12.75">
      <c r="A165" s="35" t="s">
        <v>53</v>
      </c>
      <c r="E165" s="39" t="s">
        <v>5</v>
      </c>
    </row>
    <row r="166" spans="1:5" ht="12.75">
      <c r="A166" s="35" t="s">
        <v>54</v>
      </c>
      <c r="E166" s="40" t="s">
        <v>5</v>
      </c>
    </row>
    <row r="167" spans="1:5" ht="191.25">
      <c r="A167" t="s">
        <v>55</v>
      </c>
      <c r="E167" s="39" t="s">
        <v>160</v>
      </c>
    </row>
    <row r="168" spans="1:16" ht="25.5">
      <c r="A168" t="s">
        <v>48</v>
      </c>
      <c s="34" t="s">
        <v>193</v>
      </c>
      <c s="34" t="s">
        <v>194</v>
      </c>
      <c s="35" t="s">
        <v>5</v>
      </c>
      <c s="6" t="s">
        <v>195</v>
      </c>
      <c s="36" t="s">
        <v>93</v>
      </c>
      <c s="37">
        <v>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182</v>
      </c>
      <c>
        <f>(M168*21)/100</f>
      </c>
      <c t="s">
        <v>4</v>
      </c>
    </row>
    <row r="169" spans="1:5" ht="12.75">
      <c r="A169" s="35" t="s">
        <v>53</v>
      </c>
      <c r="E169" s="39" t="s">
        <v>5</v>
      </c>
    </row>
    <row r="170" spans="1:5" ht="12.75">
      <c r="A170" s="35" t="s">
        <v>54</v>
      </c>
      <c r="E170" s="40" t="s">
        <v>5</v>
      </c>
    </row>
    <row r="171" spans="1:5" ht="76.5">
      <c r="A171" t="s">
        <v>55</v>
      </c>
      <c r="E171" s="39" t="s">
        <v>196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</v>
      </c>
      <c s="41">
        <f>Rekapitulace!C12</f>
      </c>
      <c s="20" t="s">
        <v>0</v>
      </c>
      <c t="s">
        <v>23</v>
      </c>
      <c t="s">
        <v>4</v>
      </c>
    </row>
    <row r="4" spans="1:16" ht="32" customHeight="1">
      <c r="A4" s="24" t="s">
        <v>20</v>
      </c>
      <c s="25" t="s">
        <v>27</v>
      </c>
      <c s="27" t="s">
        <v>197</v>
      </c>
      <c r="E4" s="26" t="s">
        <v>198</v>
      </c>
      <c r="O4" t="s">
        <v>24</v>
      </c>
      <c t="s">
        <v>4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25</v>
      </c>
      <c t="s">
        <v>4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COUNTIFS(L8:L42,"=0",A8:A42,"P")+COUNTIFS(L8:L42,"",A8:A42,"P")+SUM(Q8:Q42)</f>
      </c>
    </row>
    <row r="8" spans="1:13" ht="12.75">
      <c r="A8" t="s">
        <v>43</v>
      </c>
      <c r="C8" s="28" t="s">
        <v>201</v>
      </c>
      <c r="E8" s="30" t="s">
        <v>200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202</v>
      </c>
      <c r="E9" s="33" t="s">
        <v>203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66</v>
      </c>
      <c s="34" t="s">
        <v>204</v>
      </c>
      <c s="35" t="s">
        <v>205</v>
      </c>
      <c s="6" t="s">
        <v>206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182</v>
      </c>
      <c>
        <f>(M10*21)/100</f>
      </c>
      <c t="s">
        <v>4</v>
      </c>
    </row>
    <row r="11" spans="1:5" ht="12.75">
      <c r="A11" s="35" t="s">
        <v>53</v>
      </c>
      <c r="E11" s="39" t="s">
        <v>208</v>
      </c>
    </row>
    <row r="12" spans="1:5" ht="12.75">
      <c r="A12" s="35" t="s">
        <v>54</v>
      </c>
      <c r="E12" s="40" t="s">
        <v>5</v>
      </c>
    </row>
    <row r="13" spans="1:5" ht="255">
      <c r="A13" t="s">
        <v>55</v>
      </c>
      <c r="E13" s="39" t="s">
        <v>209</v>
      </c>
    </row>
    <row r="14" spans="1:16" ht="12.75">
      <c r="A14" t="s">
        <v>48</v>
      </c>
      <c s="34" t="s">
        <v>71</v>
      </c>
      <c s="34" t="s">
        <v>210</v>
      </c>
      <c s="35" t="s">
        <v>205</v>
      </c>
      <c s="6" t="s">
        <v>206</v>
      </c>
      <c s="36" t="s">
        <v>207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182</v>
      </c>
      <c>
        <f>(M14*21)/100</f>
      </c>
      <c t="s">
        <v>4</v>
      </c>
    </row>
    <row r="15" spans="1:5" ht="12.75">
      <c r="A15" s="35" t="s">
        <v>53</v>
      </c>
      <c r="E15" s="39" t="s">
        <v>211</v>
      </c>
    </row>
    <row r="16" spans="1:5" ht="12.75">
      <c r="A16" s="35" t="s">
        <v>54</v>
      </c>
      <c r="E16" s="40" t="s">
        <v>5</v>
      </c>
    </row>
    <row r="17" spans="1:5" ht="255">
      <c r="A17" t="s">
        <v>55</v>
      </c>
      <c r="E17" s="39" t="s">
        <v>212</v>
      </c>
    </row>
    <row r="18" spans="1:16" ht="12.75">
      <c r="A18" t="s">
        <v>48</v>
      </c>
      <c s="34" t="s">
        <v>74</v>
      </c>
      <c s="34" t="s">
        <v>213</v>
      </c>
      <c s="35" t="s">
        <v>205</v>
      </c>
      <c s="6" t="s">
        <v>206</v>
      </c>
      <c s="36" t="s">
        <v>207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182</v>
      </c>
      <c>
        <f>(M18*21)/100</f>
      </c>
      <c t="s">
        <v>4</v>
      </c>
    </row>
    <row r="19" spans="1:5" ht="12.75">
      <c r="A19" s="35" t="s">
        <v>53</v>
      </c>
      <c r="E19" s="39" t="s">
        <v>214</v>
      </c>
    </row>
    <row r="20" spans="1:5" ht="12.75">
      <c r="A20" s="35" t="s">
        <v>54</v>
      </c>
      <c r="E20" s="40" t="s">
        <v>5</v>
      </c>
    </row>
    <row r="21" spans="1:5" ht="255">
      <c r="A21" t="s">
        <v>55</v>
      </c>
      <c r="E21" s="39" t="s">
        <v>215</v>
      </c>
    </row>
    <row r="22" spans="1:16" ht="12.75">
      <c r="A22" t="s">
        <v>48</v>
      </c>
      <c s="34" t="s">
        <v>64</v>
      </c>
      <c s="34" t="s">
        <v>216</v>
      </c>
      <c s="35" t="s">
        <v>205</v>
      </c>
      <c s="6" t="s">
        <v>217</v>
      </c>
      <c s="36" t="s">
        <v>218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182</v>
      </c>
      <c>
        <f>(M22*21)/100</f>
      </c>
      <c t="s">
        <v>4</v>
      </c>
    </row>
    <row r="23" spans="1:5" ht="12.75">
      <c r="A23" s="35" t="s">
        <v>53</v>
      </c>
      <c r="E23" s="39" t="s">
        <v>219</v>
      </c>
    </row>
    <row r="24" spans="1:5" ht="12.75">
      <c r="A24" s="35" t="s">
        <v>54</v>
      </c>
      <c r="E24" s="40" t="s">
        <v>5</v>
      </c>
    </row>
    <row r="25" spans="1:5" ht="12.75">
      <c r="A25" t="s">
        <v>55</v>
      </c>
      <c r="E25" s="39" t="s">
        <v>5</v>
      </c>
    </row>
    <row r="26" spans="1:16" ht="12.75">
      <c r="A26" t="s">
        <v>48</v>
      </c>
      <c s="34" t="s">
        <v>81</v>
      </c>
      <c s="34" t="s">
        <v>220</v>
      </c>
      <c s="35" t="s">
        <v>205</v>
      </c>
      <c s="6" t="s">
        <v>221</v>
      </c>
      <c s="36" t="s">
        <v>218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182</v>
      </c>
      <c>
        <f>(M26*21)/100</f>
      </c>
      <c t="s">
        <v>4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5</v>
      </c>
    </row>
    <row r="29" spans="1:5" ht="12.75">
      <c r="A29" t="s">
        <v>55</v>
      </c>
      <c r="E29" s="39" t="s">
        <v>222</v>
      </c>
    </row>
    <row r="30" spans="1:16" ht="12.75">
      <c r="A30" t="s">
        <v>48</v>
      </c>
      <c s="34" t="s">
        <v>86</v>
      </c>
      <c s="34" t="s">
        <v>223</v>
      </c>
      <c s="35" t="s">
        <v>205</v>
      </c>
      <c s="6" t="s">
        <v>224</v>
      </c>
      <c s="36" t="s">
        <v>218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182</v>
      </c>
      <c>
        <f>(M30*21)/100</f>
      </c>
      <c t="s">
        <v>4</v>
      </c>
    </row>
    <row r="31" spans="1:5" ht="12.75">
      <c r="A31" s="35" t="s">
        <v>53</v>
      </c>
      <c r="E31" s="39" t="s">
        <v>225</v>
      </c>
    </row>
    <row r="32" spans="1:5" ht="12.75">
      <c r="A32" s="35" t="s">
        <v>54</v>
      </c>
      <c r="E32" s="40" t="s">
        <v>5</v>
      </c>
    </row>
    <row r="33" spans="1:5" ht="12.75">
      <c r="A33" t="s">
        <v>55</v>
      </c>
      <c r="E33" s="39" t="s">
        <v>222</v>
      </c>
    </row>
    <row r="34" spans="1:16" ht="12.75">
      <c r="A34" t="s">
        <v>48</v>
      </c>
      <c s="34" t="s">
        <v>90</v>
      </c>
      <c s="34" t="s">
        <v>226</v>
      </c>
      <c s="35" t="s">
        <v>205</v>
      </c>
      <c s="6" t="s">
        <v>227</v>
      </c>
      <c s="36" t="s">
        <v>218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182</v>
      </c>
      <c>
        <f>(M34*21)/100</f>
      </c>
      <c t="s">
        <v>4</v>
      </c>
    </row>
    <row r="35" spans="1:5" ht="12.75">
      <c r="A35" s="35" t="s">
        <v>53</v>
      </c>
      <c r="E35" s="39" t="s">
        <v>228</v>
      </c>
    </row>
    <row r="36" spans="1:5" ht="12.75">
      <c r="A36" s="35" t="s">
        <v>54</v>
      </c>
      <c r="E36" s="40" t="s">
        <v>5</v>
      </c>
    </row>
    <row r="37" spans="1:5" ht="12.75">
      <c r="A37" t="s">
        <v>55</v>
      </c>
      <c r="E37" s="39" t="s">
        <v>222</v>
      </c>
    </row>
    <row r="38" spans="1:16" ht="12.75">
      <c r="A38" t="s">
        <v>48</v>
      </c>
      <c s="34" t="s">
        <v>95</v>
      </c>
      <c s="34" t="s">
        <v>229</v>
      </c>
      <c s="35" t="s">
        <v>205</v>
      </c>
      <c s="6" t="s">
        <v>230</v>
      </c>
      <c s="36" t="s">
        <v>218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182</v>
      </c>
      <c>
        <f>(M38*21)/100</f>
      </c>
      <c t="s">
        <v>4</v>
      </c>
    </row>
    <row r="39" spans="1:5" ht="12.75">
      <c r="A39" s="35" t="s">
        <v>53</v>
      </c>
      <c r="E39" s="39" t="s">
        <v>231</v>
      </c>
    </row>
    <row r="40" spans="1:5" ht="12.75">
      <c r="A40" s="35" t="s">
        <v>54</v>
      </c>
      <c r="E40" s="40" t="s">
        <v>5</v>
      </c>
    </row>
    <row r="41" spans="1:5" ht="12.75">
      <c r="A41" t="s">
        <v>55</v>
      </c>
      <c r="E41" s="39" t="s">
        <v>222</v>
      </c>
    </row>
    <row r="42" spans="1:16" ht="12.75">
      <c r="A42" t="s">
        <v>48</v>
      </c>
      <c s="34" t="s">
        <v>232</v>
      </c>
      <c s="34" t="s">
        <v>233</v>
      </c>
      <c s="35" t="s">
        <v>205</v>
      </c>
      <c s="6" t="s">
        <v>234</v>
      </c>
      <c s="36" t="s">
        <v>218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182</v>
      </c>
      <c>
        <f>(M42*21)/100</f>
      </c>
      <c t="s">
        <v>4</v>
      </c>
    </row>
    <row r="43" spans="1:5" ht="12.75">
      <c r="A43" s="35" t="s">
        <v>53</v>
      </c>
      <c r="E43" s="39" t="s">
        <v>5</v>
      </c>
    </row>
    <row r="44" spans="1:5" ht="12.75">
      <c r="A44" s="35" t="s">
        <v>54</v>
      </c>
      <c r="E44" s="40" t="s">
        <v>5</v>
      </c>
    </row>
    <row r="45" spans="1:5" ht="12.75">
      <c r="A45" t="s">
        <v>55</v>
      </c>
      <c r="E45" s="39" t="s">
        <v>222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235</v>
      </c>
      <c s="41">
        <f>Rekapitulace!C14</f>
      </c>
      <c s="20" t="s">
        <v>0</v>
      </c>
      <c t="s">
        <v>23</v>
      </c>
      <c t="s">
        <v>4</v>
      </c>
    </row>
    <row r="4" spans="1:16" ht="32" customHeight="1">
      <c r="A4" s="24" t="s">
        <v>20</v>
      </c>
      <c s="25" t="s">
        <v>27</v>
      </c>
      <c s="27" t="s">
        <v>235</v>
      </c>
      <c r="E4" s="26" t="s">
        <v>236</v>
      </c>
      <c r="O4" t="s">
        <v>24</v>
      </c>
      <c t="s">
        <v>4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25</v>
      </c>
      <c t="s">
        <v>4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239</v>
      </c>
      <c r="E8" s="30" t="s">
        <v>238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202</v>
      </c>
      <c r="E9" s="33" t="s">
        <v>203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46</v>
      </c>
      <c s="34" t="s">
        <v>240</v>
      </c>
      <c s="35" t="s">
        <v>5</v>
      </c>
      <c s="6" t="s">
        <v>241</v>
      </c>
      <c s="36" t="s">
        <v>242</v>
      </c>
      <c s="37">
        <v>4.032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4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243</v>
      </c>
    </row>
    <row r="13" spans="1:5" ht="140.25">
      <c r="A13" t="s">
        <v>55</v>
      </c>
      <c r="E13" s="39" t="s">
        <v>244</v>
      </c>
    </row>
    <row r="14" spans="1:13" ht="12.75">
      <c r="A14" t="s">
        <v>45</v>
      </c>
      <c r="C14" s="31" t="s">
        <v>64</v>
      </c>
      <c r="E14" s="33" t="s">
        <v>65</v>
      </c>
      <c r="J14" s="32">
        <f>0</f>
      </c>
      <c s="32">
        <f>0</f>
      </c>
      <c s="32">
        <f>0+L15+L19+L23+L27+L31+L35+L39+L43+L47+L51+L55+L59+L63+L67+L71+L75+L79+L83+L87+L91+L95+L99+L103+L107+L111+L115+L119+L123+L127+L131</f>
      </c>
      <c s="32">
        <f>0+M15+M19+M23+M27+M31+M35+M39+M43+M47+M51+M55+M59+M63+M67+M71+M75+M79+M83+M87+M91+M95+M99+M103+M107+M111+M115+M119+M123+M127+M131</f>
      </c>
    </row>
    <row r="15" spans="1:16" ht="12.75">
      <c r="A15" t="s">
        <v>48</v>
      </c>
      <c s="34" t="s">
        <v>4</v>
      </c>
      <c s="34" t="s">
        <v>245</v>
      </c>
      <c s="35" t="s">
        <v>5</v>
      </c>
      <c s="6" t="s">
        <v>246</v>
      </c>
      <c s="36" t="s">
        <v>93</v>
      </c>
      <c s="37">
        <v>60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4</v>
      </c>
    </row>
    <row r="16" spans="1:5" ht="12.75">
      <c r="A16" s="35" t="s">
        <v>53</v>
      </c>
      <c r="E16" s="39" t="s">
        <v>5</v>
      </c>
    </row>
    <row r="17" spans="1:5" ht="12.75">
      <c r="A17" s="35" t="s">
        <v>54</v>
      </c>
      <c r="E17" s="40" t="s">
        <v>247</v>
      </c>
    </row>
    <row r="18" spans="1:5" ht="89.25">
      <c r="A18" t="s">
        <v>55</v>
      </c>
      <c r="E18" s="39" t="s">
        <v>248</v>
      </c>
    </row>
    <row r="19" spans="1:16" ht="12.75">
      <c r="A19" t="s">
        <v>48</v>
      </c>
      <c s="34" t="s">
        <v>26</v>
      </c>
      <c s="34" t="s">
        <v>249</v>
      </c>
      <c s="35" t="s">
        <v>5</v>
      </c>
      <c s="6" t="s">
        <v>250</v>
      </c>
      <c s="36" t="s">
        <v>93</v>
      </c>
      <c s="37">
        <v>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4</v>
      </c>
    </row>
    <row r="20" spans="1:5" ht="12.75">
      <c r="A20" s="35" t="s">
        <v>53</v>
      </c>
      <c r="E20" s="39" t="s">
        <v>5</v>
      </c>
    </row>
    <row r="21" spans="1:5" ht="12.75">
      <c r="A21" s="35" t="s">
        <v>54</v>
      </c>
      <c r="E21" s="40" t="s">
        <v>251</v>
      </c>
    </row>
    <row r="22" spans="1:5" ht="102">
      <c r="A22" t="s">
        <v>55</v>
      </c>
      <c r="E22" s="39" t="s">
        <v>252</v>
      </c>
    </row>
    <row r="23" spans="1:16" ht="12.75">
      <c r="A23" t="s">
        <v>48</v>
      </c>
      <c s="34" t="s">
        <v>66</v>
      </c>
      <c s="34" t="s">
        <v>253</v>
      </c>
      <c s="35" t="s">
        <v>5</v>
      </c>
      <c s="6" t="s">
        <v>254</v>
      </c>
      <c s="36" t="s">
        <v>93</v>
      </c>
      <c s="37">
        <v>15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4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255</v>
      </c>
    </row>
    <row r="26" spans="1:5" ht="102">
      <c r="A26" t="s">
        <v>55</v>
      </c>
      <c r="E26" s="39" t="s">
        <v>252</v>
      </c>
    </row>
    <row r="27" spans="1:16" ht="12.75">
      <c r="A27" t="s">
        <v>48</v>
      </c>
      <c s="34" t="s">
        <v>71</v>
      </c>
      <c s="34" t="s">
        <v>256</v>
      </c>
      <c s="35" t="s">
        <v>5</v>
      </c>
      <c s="6" t="s">
        <v>257</v>
      </c>
      <c s="36" t="s">
        <v>93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4</v>
      </c>
    </row>
    <row r="28" spans="1:5" ht="12.75">
      <c r="A28" s="35" t="s">
        <v>53</v>
      </c>
      <c r="E28" s="39" t="s">
        <v>5</v>
      </c>
    </row>
    <row r="29" spans="1:5" ht="12.75">
      <c r="A29" s="35" t="s">
        <v>54</v>
      </c>
      <c r="E29" s="40" t="s">
        <v>258</v>
      </c>
    </row>
    <row r="30" spans="1:5" ht="102">
      <c r="A30" t="s">
        <v>55</v>
      </c>
      <c r="E30" s="39" t="s">
        <v>252</v>
      </c>
    </row>
    <row r="31" spans="1:16" ht="12.75">
      <c r="A31" t="s">
        <v>48</v>
      </c>
      <c s="34" t="s">
        <v>74</v>
      </c>
      <c s="34" t="s">
        <v>259</v>
      </c>
      <c s="35" t="s">
        <v>5</v>
      </c>
      <c s="6" t="s">
        <v>260</v>
      </c>
      <c s="36" t="s">
        <v>69</v>
      </c>
      <c s="37">
        <v>1786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4</v>
      </c>
    </row>
    <row r="32" spans="1:5" ht="12.75">
      <c r="A32" s="35" t="s">
        <v>53</v>
      </c>
      <c r="E32" s="39" t="s">
        <v>5</v>
      </c>
    </row>
    <row r="33" spans="1:5" ht="12.75">
      <c r="A33" s="35" t="s">
        <v>54</v>
      </c>
      <c r="E33" s="40" t="s">
        <v>261</v>
      </c>
    </row>
    <row r="34" spans="1:5" ht="102">
      <c r="A34" t="s">
        <v>55</v>
      </c>
      <c r="E34" s="39" t="s">
        <v>262</v>
      </c>
    </row>
    <row r="35" spans="1:16" ht="12.75">
      <c r="A35" t="s">
        <v>48</v>
      </c>
      <c s="34" t="s">
        <v>64</v>
      </c>
      <c s="34" t="s">
        <v>263</v>
      </c>
      <c s="35" t="s">
        <v>5</v>
      </c>
      <c s="6" t="s">
        <v>264</v>
      </c>
      <c s="36" t="s">
        <v>69</v>
      </c>
      <c s="37">
        <v>1684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4</v>
      </c>
    </row>
    <row r="36" spans="1:5" ht="12.75">
      <c r="A36" s="35" t="s">
        <v>53</v>
      </c>
      <c r="E36" s="39" t="s">
        <v>5</v>
      </c>
    </row>
    <row r="37" spans="1:5" ht="12.75">
      <c r="A37" s="35" t="s">
        <v>54</v>
      </c>
      <c r="E37" s="40" t="s">
        <v>265</v>
      </c>
    </row>
    <row r="38" spans="1:5" ht="102">
      <c r="A38" t="s">
        <v>55</v>
      </c>
      <c r="E38" s="39" t="s">
        <v>262</v>
      </c>
    </row>
    <row r="39" spans="1:16" ht="12.75">
      <c r="A39" t="s">
        <v>48</v>
      </c>
      <c s="34" t="s">
        <v>81</v>
      </c>
      <c s="34" t="s">
        <v>266</v>
      </c>
      <c s="35" t="s">
        <v>5</v>
      </c>
      <c s="6" t="s">
        <v>267</v>
      </c>
      <c s="36" t="s">
        <v>69</v>
      </c>
      <c s="37">
        <v>1684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52</v>
      </c>
      <c>
        <f>(M39*21)/100</f>
      </c>
      <c t="s">
        <v>4</v>
      </c>
    </row>
    <row r="40" spans="1:5" ht="12.75">
      <c r="A40" s="35" t="s">
        <v>53</v>
      </c>
      <c r="E40" s="39" t="s">
        <v>5</v>
      </c>
    </row>
    <row r="41" spans="1:5" ht="12.75">
      <c r="A41" s="35" t="s">
        <v>54</v>
      </c>
      <c r="E41" s="40" t="s">
        <v>265</v>
      </c>
    </row>
    <row r="42" spans="1:5" ht="89.25">
      <c r="A42" t="s">
        <v>55</v>
      </c>
      <c r="E42" s="39" t="s">
        <v>268</v>
      </c>
    </row>
    <row r="43" spans="1:16" ht="12.75">
      <c r="A43" t="s">
        <v>48</v>
      </c>
      <c s="34" t="s">
        <v>86</v>
      </c>
      <c s="34" t="s">
        <v>269</v>
      </c>
      <c s="35" t="s">
        <v>5</v>
      </c>
      <c s="6" t="s">
        <v>270</v>
      </c>
      <c s="36" t="s">
        <v>93</v>
      </c>
      <c s="37">
        <v>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52</v>
      </c>
      <c>
        <f>(M43*21)/100</f>
      </c>
      <c t="s">
        <v>4</v>
      </c>
    </row>
    <row r="44" spans="1:5" ht="12.75">
      <c r="A44" s="35" t="s">
        <v>53</v>
      </c>
      <c r="E44" s="39" t="s">
        <v>5</v>
      </c>
    </row>
    <row r="45" spans="1:5" ht="12.75">
      <c r="A45" s="35" t="s">
        <v>54</v>
      </c>
      <c r="E45" s="40" t="s">
        <v>271</v>
      </c>
    </row>
    <row r="46" spans="1:5" ht="89.25">
      <c r="A46" t="s">
        <v>55</v>
      </c>
      <c r="E46" s="39" t="s">
        <v>272</v>
      </c>
    </row>
    <row r="47" spans="1:16" ht="12.75">
      <c r="A47" t="s">
        <v>48</v>
      </c>
      <c s="34" t="s">
        <v>90</v>
      </c>
      <c s="34" t="s">
        <v>273</v>
      </c>
      <c s="35" t="s">
        <v>5</v>
      </c>
      <c s="6" t="s">
        <v>274</v>
      </c>
      <c s="36" t="s">
        <v>93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52</v>
      </c>
      <c>
        <f>(M47*21)/100</f>
      </c>
      <c t="s">
        <v>4</v>
      </c>
    </row>
    <row r="48" spans="1:5" ht="12.75">
      <c r="A48" s="35" t="s">
        <v>53</v>
      </c>
      <c r="E48" s="39" t="s">
        <v>5</v>
      </c>
    </row>
    <row r="49" spans="1:5" ht="12.75">
      <c r="A49" s="35" t="s">
        <v>54</v>
      </c>
      <c r="E49" s="40" t="s">
        <v>271</v>
      </c>
    </row>
    <row r="50" spans="1:5" ht="89.25">
      <c r="A50" t="s">
        <v>55</v>
      </c>
      <c r="E50" s="39" t="s">
        <v>272</v>
      </c>
    </row>
    <row r="51" spans="1:16" ht="12.75">
      <c r="A51" t="s">
        <v>48</v>
      </c>
      <c s="34" t="s">
        <v>95</v>
      </c>
      <c s="34" t="s">
        <v>275</v>
      </c>
      <c s="35" t="s">
        <v>5</v>
      </c>
      <c s="6" t="s">
        <v>276</v>
      </c>
      <c s="36" t="s">
        <v>93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</v>
      </c>
      <c>
        <f>(M51*21)/100</f>
      </c>
      <c t="s">
        <v>4</v>
      </c>
    </row>
    <row r="52" spans="1:5" ht="12.75">
      <c r="A52" s="35" t="s">
        <v>53</v>
      </c>
      <c r="E52" s="39" t="s">
        <v>5</v>
      </c>
    </row>
    <row r="53" spans="1:5" ht="12.75">
      <c r="A53" s="35" t="s">
        <v>54</v>
      </c>
      <c r="E53" s="40" t="s">
        <v>271</v>
      </c>
    </row>
    <row r="54" spans="1:5" ht="89.25">
      <c r="A54" t="s">
        <v>55</v>
      </c>
      <c r="E54" s="39" t="s">
        <v>272</v>
      </c>
    </row>
    <row r="55" spans="1:16" ht="12.75">
      <c r="A55" t="s">
        <v>48</v>
      </c>
      <c s="34" t="s">
        <v>232</v>
      </c>
      <c s="34" t="s">
        <v>277</v>
      </c>
      <c s="35" t="s">
        <v>5</v>
      </c>
      <c s="6" t="s">
        <v>278</v>
      </c>
      <c s="36" t="s">
        <v>93</v>
      </c>
      <c s="37">
        <v>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4</v>
      </c>
    </row>
    <row r="56" spans="1:5" ht="12.75">
      <c r="A56" s="35" t="s">
        <v>53</v>
      </c>
      <c r="E56" s="39" t="s">
        <v>5</v>
      </c>
    </row>
    <row r="57" spans="1:5" ht="12.75">
      <c r="A57" s="35" t="s">
        <v>54</v>
      </c>
      <c r="E57" s="40" t="s">
        <v>279</v>
      </c>
    </row>
    <row r="58" spans="1:5" ht="114.75">
      <c r="A58" t="s">
        <v>55</v>
      </c>
      <c r="E58" s="39" t="s">
        <v>280</v>
      </c>
    </row>
    <row r="59" spans="1:16" ht="12.75">
      <c r="A59" t="s">
        <v>48</v>
      </c>
      <c s="34" t="s">
        <v>99</v>
      </c>
      <c s="34" t="s">
        <v>281</v>
      </c>
      <c s="35" t="s">
        <v>5</v>
      </c>
      <c s="6" t="s">
        <v>282</v>
      </c>
      <c s="36" t="s">
        <v>93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52</v>
      </c>
      <c>
        <f>(M59*21)/100</f>
      </c>
      <c t="s">
        <v>4</v>
      </c>
    </row>
    <row r="60" spans="1:5" ht="12.75">
      <c r="A60" s="35" t="s">
        <v>53</v>
      </c>
      <c r="E60" s="39" t="s">
        <v>5</v>
      </c>
    </row>
    <row r="61" spans="1:5" ht="12.75">
      <c r="A61" s="35" t="s">
        <v>54</v>
      </c>
      <c r="E61" s="40" t="s">
        <v>251</v>
      </c>
    </row>
    <row r="62" spans="1:5" ht="114.75">
      <c r="A62" t="s">
        <v>55</v>
      </c>
      <c r="E62" s="39" t="s">
        <v>280</v>
      </c>
    </row>
    <row r="63" spans="1:16" ht="12.75">
      <c r="A63" t="s">
        <v>48</v>
      </c>
      <c s="34" t="s">
        <v>283</v>
      </c>
      <c s="34" t="s">
        <v>284</v>
      </c>
      <c s="35" t="s">
        <v>5</v>
      </c>
      <c s="6" t="s">
        <v>285</v>
      </c>
      <c s="36" t="s">
        <v>93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52</v>
      </c>
      <c>
        <f>(M63*21)/100</f>
      </c>
      <c t="s">
        <v>4</v>
      </c>
    </row>
    <row r="64" spans="1:5" ht="12.75">
      <c r="A64" s="35" t="s">
        <v>53</v>
      </c>
      <c r="E64" s="39" t="s">
        <v>5</v>
      </c>
    </row>
    <row r="65" spans="1:5" ht="12.75">
      <c r="A65" s="35" t="s">
        <v>54</v>
      </c>
      <c r="E65" s="40" t="s">
        <v>258</v>
      </c>
    </row>
    <row r="66" spans="1:5" ht="114.75">
      <c r="A66" t="s">
        <v>55</v>
      </c>
      <c r="E66" s="39" t="s">
        <v>280</v>
      </c>
    </row>
    <row r="67" spans="1:16" ht="12.75">
      <c r="A67" t="s">
        <v>48</v>
      </c>
      <c s="34" t="s">
        <v>235</v>
      </c>
      <c s="34" t="s">
        <v>286</v>
      </c>
      <c s="35" t="s">
        <v>5</v>
      </c>
      <c s="6" t="s">
        <v>287</v>
      </c>
      <c s="36" t="s">
        <v>288</v>
      </c>
      <c s="37">
        <v>65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52</v>
      </c>
      <c>
        <f>(M67*21)/100</f>
      </c>
      <c t="s">
        <v>4</v>
      </c>
    </row>
    <row r="68" spans="1:5" ht="12.75">
      <c r="A68" s="35" t="s">
        <v>53</v>
      </c>
      <c r="E68" s="39" t="s">
        <v>5</v>
      </c>
    </row>
    <row r="69" spans="1:5" ht="12.75">
      <c r="A69" s="35" t="s">
        <v>54</v>
      </c>
      <c r="E69" s="40" t="s">
        <v>289</v>
      </c>
    </row>
    <row r="70" spans="1:5" ht="89.25">
      <c r="A70" t="s">
        <v>55</v>
      </c>
      <c r="E70" s="39" t="s">
        <v>290</v>
      </c>
    </row>
    <row r="71" spans="1:16" ht="12.75">
      <c r="A71" t="s">
        <v>48</v>
      </c>
      <c s="34" t="s">
        <v>103</v>
      </c>
      <c s="34" t="s">
        <v>291</v>
      </c>
      <c s="35" t="s">
        <v>5</v>
      </c>
      <c s="6" t="s">
        <v>292</v>
      </c>
      <c s="36" t="s">
        <v>293</v>
      </c>
      <c s="37">
        <v>1.684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</v>
      </c>
      <c>
        <f>(M71*21)/100</f>
      </c>
      <c t="s">
        <v>4</v>
      </c>
    </row>
    <row r="72" spans="1:5" ht="12.75">
      <c r="A72" s="35" t="s">
        <v>53</v>
      </c>
      <c r="E72" s="39" t="s">
        <v>5</v>
      </c>
    </row>
    <row r="73" spans="1:5" ht="12.75">
      <c r="A73" s="35" t="s">
        <v>54</v>
      </c>
      <c r="E73" s="40" t="s">
        <v>294</v>
      </c>
    </row>
    <row r="74" spans="1:5" ht="102">
      <c r="A74" t="s">
        <v>55</v>
      </c>
      <c r="E74" s="39" t="s">
        <v>295</v>
      </c>
    </row>
    <row r="75" spans="1:16" ht="12.75">
      <c r="A75" t="s">
        <v>48</v>
      </c>
      <c s="34" t="s">
        <v>296</v>
      </c>
      <c s="34" t="s">
        <v>297</v>
      </c>
      <c s="35" t="s">
        <v>5</v>
      </c>
      <c s="6" t="s">
        <v>298</v>
      </c>
      <c s="36" t="s">
        <v>293</v>
      </c>
      <c s="37">
        <v>1.684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52</v>
      </c>
      <c>
        <f>(M75*21)/100</f>
      </c>
      <c t="s">
        <v>4</v>
      </c>
    </row>
    <row r="76" spans="1:5" ht="12.75">
      <c r="A76" s="35" t="s">
        <v>53</v>
      </c>
      <c r="E76" s="39" t="s">
        <v>5</v>
      </c>
    </row>
    <row r="77" spans="1:5" ht="12.75">
      <c r="A77" s="35" t="s">
        <v>54</v>
      </c>
      <c r="E77" s="40" t="s">
        <v>294</v>
      </c>
    </row>
    <row r="78" spans="1:5" ht="89.25">
      <c r="A78" t="s">
        <v>55</v>
      </c>
      <c r="E78" s="39" t="s">
        <v>299</v>
      </c>
    </row>
    <row r="79" spans="1:16" ht="12.75">
      <c r="A79" t="s">
        <v>48</v>
      </c>
      <c s="34" t="s">
        <v>300</v>
      </c>
      <c s="34" t="s">
        <v>301</v>
      </c>
      <c s="35" t="s">
        <v>5</v>
      </c>
      <c s="6" t="s">
        <v>302</v>
      </c>
      <c s="36" t="s">
        <v>93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52</v>
      </c>
      <c>
        <f>(M79*21)/100</f>
      </c>
      <c t="s">
        <v>4</v>
      </c>
    </row>
    <row r="80" spans="1:5" ht="12.75">
      <c r="A80" s="35" t="s">
        <v>53</v>
      </c>
      <c r="E80" s="39" t="s">
        <v>5</v>
      </c>
    </row>
    <row r="81" spans="1:5" ht="12.75">
      <c r="A81" s="35" t="s">
        <v>54</v>
      </c>
      <c r="E81" s="40" t="s">
        <v>303</v>
      </c>
    </row>
    <row r="82" spans="1:5" ht="89.25">
      <c r="A82" t="s">
        <v>55</v>
      </c>
      <c r="E82" s="39" t="s">
        <v>304</v>
      </c>
    </row>
    <row r="83" spans="1:16" ht="12.75">
      <c r="A83" t="s">
        <v>48</v>
      </c>
      <c s="34" t="s">
        <v>305</v>
      </c>
      <c s="34" t="s">
        <v>306</v>
      </c>
      <c s="35" t="s">
        <v>5</v>
      </c>
      <c s="6" t="s">
        <v>307</v>
      </c>
      <c s="36" t="s">
        <v>93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52</v>
      </c>
      <c>
        <f>(M83*21)/100</f>
      </c>
      <c t="s">
        <v>4</v>
      </c>
    </row>
    <row r="84" spans="1:5" ht="12.75">
      <c r="A84" s="35" t="s">
        <v>53</v>
      </c>
      <c r="E84" s="39" t="s">
        <v>5</v>
      </c>
    </row>
    <row r="85" spans="1:5" ht="12.75">
      <c r="A85" s="35" t="s">
        <v>54</v>
      </c>
      <c r="E85" s="40" t="s">
        <v>303</v>
      </c>
    </row>
    <row r="86" spans="1:5" ht="89.25">
      <c r="A86" t="s">
        <v>55</v>
      </c>
      <c r="E86" s="39" t="s">
        <v>308</v>
      </c>
    </row>
    <row r="87" spans="1:16" ht="12.75">
      <c r="A87" t="s">
        <v>48</v>
      </c>
      <c s="34" t="s">
        <v>106</v>
      </c>
      <c s="34" t="s">
        <v>309</v>
      </c>
      <c s="35" t="s">
        <v>5</v>
      </c>
      <c s="6" t="s">
        <v>310</v>
      </c>
      <c s="36" t="s">
        <v>93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52</v>
      </c>
      <c>
        <f>(M87*21)/100</f>
      </c>
      <c t="s">
        <v>4</v>
      </c>
    </row>
    <row r="88" spans="1:5" ht="12.75">
      <c r="A88" s="35" t="s">
        <v>53</v>
      </c>
      <c r="E88" s="39" t="s">
        <v>5</v>
      </c>
    </row>
    <row r="89" spans="1:5" ht="12.75">
      <c r="A89" s="35" t="s">
        <v>54</v>
      </c>
      <c r="E89" s="40" t="s">
        <v>303</v>
      </c>
    </row>
    <row r="90" spans="1:5" ht="89.25">
      <c r="A90" t="s">
        <v>55</v>
      </c>
      <c r="E90" s="39" t="s">
        <v>311</v>
      </c>
    </row>
    <row r="91" spans="1:16" ht="12.75">
      <c r="A91" t="s">
        <v>48</v>
      </c>
      <c s="34" t="s">
        <v>110</v>
      </c>
      <c s="34" t="s">
        <v>312</v>
      </c>
      <c s="35" t="s">
        <v>5</v>
      </c>
      <c s="6" t="s">
        <v>313</v>
      </c>
      <c s="36" t="s">
        <v>93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52</v>
      </c>
      <c>
        <f>(M91*21)/100</f>
      </c>
      <c t="s">
        <v>4</v>
      </c>
    </row>
    <row r="92" spans="1:5" ht="12.75">
      <c r="A92" s="35" t="s">
        <v>53</v>
      </c>
      <c r="E92" s="39" t="s">
        <v>5</v>
      </c>
    </row>
    <row r="93" spans="1:5" ht="12.75">
      <c r="A93" s="35" t="s">
        <v>54</v>
      </c>
      <c r="E93" s="40" t="s">
        <v>314</v>
      </c>
    </row>
    <row r="94" spans="1:5" ht="89.25">
      <c r="A94" t="s">
        <v>55</v>
      </c>
      <c r="E94" s="39" t="s">
        <v>315</v>
      </c>
    </row>
    <row r="95" spans="1:16" ht="12.75">
      <c r="A95" t="s">
        <v>48</v>
      </c>
      <c s="34" t="s">
        <v>113</v>
      </c>
      <c s="34" t="s">
        <v>316</v>
      </c>
      <c s="35" t="s">
        <v>5</v>
      </c>
      <c s="6" t="s">
        <v>317</v>
      </c>
      <c s="36" t="s">
        <v>288</v>
      </c>
      <c s="37">
        <v>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52</v>
      </c>
      <c>
        <f>(M95*21)/100</f>
      </c>
      <c t="s">
        <v>4</v>
      </c>
    </row>
    <row r="96" spans="1:5" ht="12.75">
      <c r="A96" s="35" t="s">
        <v>53</v>
      </c>
      <c r="E96" s="39" t="s">
        <v>5</v>
      </c>
    </row>
    <row r="97" spans="1:5" ht="12.75">
      <c r="A97" s="35" t="s">
        <v>54</v>
      </c>
      <c r="E97" s="40" t="s">
        <v>318</v>
      </c>
    </row>
    <row r="98" spans="1:5" ht="89.25">
      <c r="A98" t="s">
        <v>55</v>
      </c>
      <c r="E98" s="39" t="s">
        <v>319</v>
      </c>
    </row>
    <row r="99" spans="1:16" ht="12.75">
      <c r="A99" t="s">
        <v>48</v>
      </c>
      <c s="34" t="s">
        <v>116</v>
      </c>
      <c s="34" t="s">
        <v>320</v>
      </c>
      <c s="35" t="s">
        <v>5</v>
      </c>
      <c s="6" t="s">
        <v>321</v>
      </c>
      <c s="36" t="s">
        <v>288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52</v>
      </c>
      <c>
        <f>(M99*21)/100</f>
      </c>
      <c t="s">
        <v>4</v>
      </c>
    </row>
    <row r="100" spans="1:5" ht="12.75">
      <c r="A100" s="35" t="s">
        <v>53</v>
      </c>
      <c r="E100" s="39" t="s">
        <v>5</v>
      </c>
    </row>
    <row r="101" spans="1:5" ht="12.75">
      <c r="A101" s="35" t="s">
        <v>54</v>
      </c>
      <c r="E101" s="40" t="s">
        <v>318</v>
      </c>
    </row>
    <row r="102" spans="1:5" ht="89.25">
      <c r="A102" t="s">
        <v>55</v>
      </c>
      <c r="E102" s="39" t="s">
        <v>322</v>
      </c>
    </row>
    <row r="103" spans="1:16" ht="12.75">
      <c r="A103" t="s">
        <v>48</v>
      </c>
      <c s="34" t="s">
        <v>119</v>
      </c>
      <c s="34" t="s">
        <v>323</v>
      </c>
      <c s="35" t="s">
        <v>5</v>
      </c>
      <c s="6" t="s">
        <v>324</v>
      </c>
      <c s="36" t="s">
        <v>93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52</v>
      </c>
      <c>
        <f>(M103*21)/100</f>
      </c>
      <c t="s">
        <v>4</v>
      </c>
    </row>
    <row r="104" spans="1:5" ht="12.75">
      <c r="A104" s="35" t="s">
        <v>53</v>
      </c>
      <c r="E104" s="39" t="s">
        <v>5</v>
      </c>
    </row>
    <row r="105" spans="1:5" ht="12.75">
      <c r="A105" s="35" t="s">
        <v>54</v>
      </c>
      <c r="E105" s="40" t="s">
        <v>258</v>
      </c>
    </row>
    <row r="106" spans="1:5" ht="102">
      <c r="A106" t="s">
        <v>55</v>
      </c>
      <c r="E106" s="39" t="s">
        <v>325</v>
      </c>
    </row>
    <row r="107" spans="1:16" ht="25.5">
      <c r="A107" t="s">
        <v>48</v>
      </c>
      <c s="34" t="s">
        <v>122</v>
      </c>
      <c s="34" t="s">
        <v>326</v>
      </c>
      <c s="35" t="s">
        <v>5</v>
      </c>
      <c s="6" t="s">
        <v>327</v>
      </c>
      <c s="36" t="s">
        <v>93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52</v>
      </c>
      <c>
        <f>(M107*21)/100</f>
      </c>
      <c t="s">
        <v>4</v>
      </c>
    </row>
    <row r="108" spans="1:5" ht="12.75">
      <c r="A108" s="35" t="s">
        <v>53</v>
      </c>
      <c r="E108" s="39" t="s">
        <v>5</v>
      </c>
    </row>
    <row r="109" spans="1:5" ht="12.75">
      <c r="A109" s="35" t="s">
        <v>54</v>
      </c>
      <c r="E109" s="40" t="s">
        <v>328</v>
      </c>
    </row>
    <row r="110" spans="1:5" ht="102">
      <c r="A110" t="s">
        <v>55</v>
      </c>
      <c r="E110" s="39" t="s">
        <v>325</v>
      </c>
    </row>
    <row r="111" spans="1:16" ht="12.75">
      <c r="A111" t="s">
        <v>48</v>
      </c>
      <c s="34" t="s">
        <v>126</v>
      </c>
      <c s="34" t="s">
        <v>329</v>
      </c>
      <c s="35" t="s">
        <v>5</v>
      </c>
      <c s="6" t="s">
        <v>330</v>
      </c>
      <c s="36" t="s">
        <v>93</v>
      </c>
      <c s="37">
        <v>235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4</v>
      </c>
    </row>
    <row r="112" spans="1:5" ht="12.75">
      <c r="A112" s="35" t="s">
        <v>53</v>
      </c>
      <c r="E112" s="39" t="s">
        <v>5</v>
      </c>
    </row>
    <row r="113" spans="1:5" ht="12.75">
      <c r="A113" s="35" t="s">
        <v>54</v>
      </c>
      <c r="E113" s="40" t="s">
        <v>331</v>
      </c>
    </row>
    <row r="114" spans="1:5" ht="102">
      <c r="A114" t="s">
        <v>55</v>
      </c>
      <c r="E114" s="39" t="s">
        <v>325</v>
      </c>
    </row>
    <row r="115" spans="1:16" ht="12.75">
      <c r="A115" t="s">
        <v>48</v>
      </c>
      <c s="34" t="s">
        <v>129</v>
      </c>
      <c s="34" t="s">
        <v>332</v>
      </c>
      <c s="35" t="s">
        <v>5</v>
      </c>
      <c s="6" t="s">
        <v>333</v>
      </c>
      <c s="36" t="s">
        <v>93</v>
      </c>
      <c s="37">
        <v>15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52</v>
      </c>
      <c>
        <f>(M115*21)/100</f>
      </c>
      <c t="s">
        <v>4</v>
      </c>
    </row>
    <row r="116" spans="1:5" ht="12.75">
      <c r="A116" s="35" t="s">
        <v>53</v>
      </c>
      <c r="E116" s="39" t="s">
        <v>5</v>
      </c>
    </row>
    <row r="117" spans="1:5" ht="12.75">
      <c r="A117" s="35" t="s">
        <v>54</v>
      </c>
      <c r="E117" s="40" t="s">
        <v>255</v>
      </c>
    </row>
    <row r="118" spans="1:5" ht="102">
      <c r="A118" t="s">
        <v>55</v>
      </c>
      <c r="E118" s="39" t="s">
        <v>325</v>
      </c>
    </row>
    <row r="119" spans="1:16" ht="12.75">
      <c r="A119" t="s">
        <v>48</v>
      </c>
      <c s="34" t="s">
        <v>132</v>
      </c>
      <c s="34" t="s">
        <v>334</v>
      </c>
      <c s="35" t="s">
        <v>5</v>
      </c>
      <c s="6" t="s">
        <v>335</v>
      </c>
      <c s="36" t="s">
        <v>93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4</v>
      </c>
    </row>
    <row r="120" spans="1:5" ht="12.75">
      <c r="A120" s="35" t="s">
        <v>53</v>
      </c>
      <c r="E120" s="39" t="s">
        <v>5</v>
      </c>
    </row>
    <row r="121" spans="1:5" ht="12.75">
      <c r="A121" s="35" t="s">
        <v>54</v>
      </c>
      <c r="E121" s="40" t="s">
        <v>258</v>
      </c>
    </row>
    <row r="122" spans="1:5" ht="102">
      <c r="A122" t="s">
        <v>55</v>
      </c>
      <c r="E122" s="39" t="s">
        <v>325</v>
      </c>
    </row>
    <row r="123" spans="1:16" ht="25.5">
      <c r="A123" t="s">
        <v>48</v>
      </c>
      <c s="34" t="s">
        <v>135</v>
      </c>
      <c s="34" t="s">
        <v>336</v>
      </c>
      <c s="35" t="s">
        <v>5</v>
      </c>
      <c s="6" t="s">
        <v>337</v>
      </c>
      <c s="36" t="s">
        <v>69</v>
      </c>
      <c s="37">
        <v>1684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52</v>
      </c>
      <c>
        <f>(M123*21)/100</f>
      </c>
      <c t="s">
        <v>4</v>
      </c>
    </row>
    <row r="124" spans="1:5" ht="12.75">
      <c r="A124" s="35" t="s">
        <v>53</v>
      </c>
      <c r="E124" s="39" t="s">
        <v>5</v>
      </c>
    </row>
    <row r="125" spans="1:5" ht="12.75">
      <c r="A125" s="35" t="s">
        <v>54</v>
      </c>
      <c r="E125" s="40" t="s">
        <v>265</v>
      </c>
    </row>
    <row r="126" spans="1:5" ht="102">
      <c r="A126" t="s">
        <v>55</v>
      </c>
      <c r="E126" s="39" t="s">
        <v>338</v>
      </c>
    </row>
    <row r="127" spans="1:16" ht="25.5">
      <c r="A127" t="s">
        <v>48</v>
      </c>
      <c s="34" t="s">
        <v>139</v>
      </c>
      <c s="34" t="s">
        <v>339</v>
      </c>
      <c s="35" t="s">
        <v>5</v>
      </c>
      <c s="6" t="s">
        <v>340</v>
      </c>
      <c s="36" t="s">
        <v>69</v>
      </c>
      <c s="37">
        <v>1786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52</v>
      </c>
      <c>
        <f>(M127*21)/100</f>
      </c>
      <c t="s">
        <v>4</v>
      </c>
    </row>
    <row r="128" spans="1:5" ht="12.75">
      <c r="A128" s="35" t="s">
        <v>53</v>
      </c>
      <c r="E128" s="39" t="s">
        <v>5</v>
      </c>
    </row>
    <row r="129" spans="1:5" ht="12.75">
      <c r="A129" s="35" t="s">
        <v>54</v>
      </c>
      <c r="E129" s="40" t="s">
        <v>261</v>
      </c>
    </row>
    <row r="130" spans="1:5" ht="102">
      <c r="A130" t="s">
        <v>55</v>
      </c>
      <c r="E130" s="39" t="s">
        <v>338</v>
      </c>
    </row>
    <row r="131" spans="1:16" ht="12.75">
      <c r="A131" t="s">
        <v>48</v>
      </c>
      <c s="34" t="s">
        <v>142</v>
      </c>
      <c s="34" t="s">
        <v>341</v>
      </c>
      <c s="35" t="s">
        <v>5</v>
      </c>
      <c s="6" t="s">
        <v>342</v>
      </c>
      <c s="36" t="s">
        <v>343</v>
      </c>
      <c s="37">
        <v>80.64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52</v>
      </c>
      <c>
        <f>(M131*21)/100</f>
      </c>
      <c t="s">
        <v>4</v>
      </c>
    </row>
    <row r="132" spans="1:5" ht="12.75">
      <c r="A132" s="35" t="s">
        <v>53</v>
      </c>
      <c r="E132" s="39" t="s">
        <v>5</v>
      </c>
    </row>
    <row r="133" spans="1:5" ht="12.75">
      <c r="A133" s="35" t="s">
        <v>54</v>
      </c>
      <c r="E133" s="40" t="s">
        <v>344</v>
      </c>
    </row>
    <row r="134" spans="1:5" ht="127.5">
      <c r="A134" t="s">
        <v>55</v>
      </c>
      <c r="E134" s="39" t="s">
        <v>345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